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266" windowWidth="15600" windowHeight="7815" firstSheet="1" activeTab="2"/>
  </bookViews>
  <sheets>
    <sheet name="Перечень кабинетов" sheetId="1" r:id="rId1"/>
    <sheet name="План учебного процесса НУЖНЫЙ" sheetId="2" r:id="rId2"/>
    <sheet name="Титульный лист" sheetId="3" r:id="rId3"/>
    <sheet name="Сводные данныепо бюджету " sheetId="4" r:id="rId4"/>
  </sheets>
  <definedNames>
    <definedName name="_xlnm.Print_Area" localSheetId="0">'Перечень кабинетов'!$A$1:$D$58</definedName>
    <definedName name="_xlnm.Print_Area" localSheetId="1">'План учебного процесса НУЖНЫЙ'!$A$1:$AV$109</definedName>
    <definedName name="_xlnm.Print_Area" localSheetId="3">'Сводные данныепо бюджету '!$A$1:$J$42</definedName>
    <definedName name="_xlnm.Print_Area" localSheetId="2">'Титульный лист'!$A$1:$BV$65</definedName>
  </definedNames>
  <calcPr fullCalcOnLoad="1"/>
</workbook>
</file>

<file path=xl/sharedStrings.xml><?xml version="1.0" encoding="utf-8"?>
<sst xmlns="http://schemas.openxmlformats.org/spreadsheetml/2006/main" count="504" uniqueCount="342">
  <si>
    <t xml:space="preserve"> </t>
  </si>
  <si>
    <t>среднего профессионального образования</t>
  </si>
  <si>
    <t>по профилю специальности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</si>
  <si>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</si>
  <si>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</si>
  <si>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</si>
  <si>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</si>
  <si>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Максимальная учебная нагрузка студента (час.)</t>
  </si>
  <si>
    <t>Самостоятельная учебная нагрузка  студента (час.)</t>
  </si>
  <si>
    <t>Обязательная учебная нагрузка (час)</t>
  </si>
  <si>
    <t>Распределение обязательной нагрузки по курсам и семестрам</t>
  </si>
  <si>
    <t>Всего занятий</t>
  </si>
  <si>
    <t>в том числе</t>
  </si>
  <si>
    <t xml:space="preserve">               I курс</t>
  </si>
  <si>
    <t>занятия на уроках</t>
  </si>
  <si>
    <t>лабор.и практ. занятия</t>
  </si>
  <si>
    <t>курсовой проект (работа)</t>
  </si>
  <si>
    <t xml:space="preserve">1  семестр                17 недель </t>
  </si>
  <si>
    <t xml:space="preserve">2 семестр             22 недели </t>
  </si>
  <si>
    <t>Иностранный язык</t>
  </si>
  <si>
    <t>История</t>
  </si>
  <si>
    <t>Физическая культура</t>
  </si>
  <si>
    <t xml:space="preserve">Математика </t>
  </si>
  <si>
    <t>ОГСЭ.00</t>
  </si>
  <si>
    <t>Общий гуманитарный и социально-экономический цикл</t>
  </si>
  <si>
    <t>ОГ СЭ. 01</t>
  </si>
  <si>
    <t>Основы философии</t>
  </si>
  <si>
    <t>ОГСЭ .02</t>
  </si>
  <si>
    <t>ОГСЭ .05</t>
  </si>
  <si>
    <t>ЕН.00</t>
  </si>
  <si>
    <t>ЕН.О1</t>
  </si>
  <si>
    <t>ЕН.О2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</si>
  <si>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</si>
  <si>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</si>
  <si>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</si>
  <si>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</si>
  <si>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</si>
  <si>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</si>
  <si>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</si>
  <si>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</si>
  <si>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</si>
  <si>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</si>
  <si>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</si>
  <si>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</si>
  <si>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</si>
  <si>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</si>
  <si>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</si>
  <si>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</si>
  <si>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ОП.11</t>
  </si>
  <si>
    <t>ОП.12</t>
  </si>
  <si>
    <t>ОП.13</t>
  </si>
  <si>
    <t>ОП.14</t>
  </si>
  <si>
    <t>ОП.15</t>
  </si>
  <si>
    <t>Профессиональные модули</t>
  </si>
  <si>
    <t>МДК.01.01</t>
  </si>
  <si>
    <t>Учебная практика</t>
  </si>
  <si>
    <t>Производственнаяя практика</t>
  </si>
  <si>
    <t>ПМ.02</t>
  </si>
  <si>
    <t>МДК.02.01</t>
  </si>
  <si>
    <t>ПМ.03</t>
  </si>
  <si>
    <t>МДК.03.01</t>
  </si>
  <si>
    <t>ПМ.04</t>
  </si>
  <si>
    <t>УП.04</t>
  </si>
  <si>
    <t>ПП.04</t>
  </si>
  <si>
    <t xml:space="preserve">Всего </t>
  </si>
  <si>
    <t>ПДП</t>
  </si>
  <si>
    <t>ГИА.00</t>
  </si>
  <si>
    <t>Проверка часов в неделю</t>
  </si>
  <si>
    <t>Лаборатории</t>
  </si>
  <si>
    <t>Спортивный комплекс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</si>
  <si>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</si>
  <si>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</si>
  <si>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</si>
  <si>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</si>
  <si>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</si>
  <si>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</si>
  <si>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</si>
  <si>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</si>
  <si>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</si>
  <si>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</si>
  <si>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</si>
  <si>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</si>
  <si>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</si>
  <si>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</si>
  <si>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в т.ч.лабор.и практ. занятия</t>
  </si>
  <si>
    <t>Эффективное поведение на рынке труда</t>
  </si>
  <si>
    <t>ОП.16</t>
  </si>
  <si>
    <t>ПМ.01</t>
  </si>
  <si>
    <t>МДК.01.02</t>
  </si>
  <si>
    <t xml:space="preserve"> Производственнаяя практика</t>
  </si>
  <si>
    <t>МДК.02.02</t>
  </si>
  <si>
    <t>МДК.04.01</t>
  </si>
  <si>
    <t>ПМ.05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</si>
  <si>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</si>
  <si>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</si>
  <si>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</si>
  <si>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</si>
  <si>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</si>
  <si>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</si>
  <si>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</si>
  <si>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</si>
  <si>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</si>
  <si>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</si>
  <si>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</si>
  <si>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</si>
  <si>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</si>
  <si>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</si>
  <si>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</si>
  <si>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</si>
  <si>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специальности среднего профессионального образования</t>
  </si>
  <si>
    <t>Форма обучения- очная</t>
  </si>
  <si>
    <t>профиль получаемого профессионального</t>
  </si>
  <si>
    <t>1 курс</t>
  </si>
  <si>
    <t>2  курс</t>
  </si>
  <si>
    <t>3 курс</t>
  </si>
  <si>
    <t>ОГСЭ .04</t>
  </si>
  <si>
    <t>Математический и общий естественно-научный цикл</t>
  </si>
  <si>
    <t>ПМ.00</t>
  </si>
  <si>
    <t>Преддипломная практика,нед.</t>
  </si>
  <si>
    <t>Государственая итоговая аттестация, нед.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</si>
  <si>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</si>
  <si>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</si>
  <si>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</si>
  <si>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</si>
  <si>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Экологических основ природопользования</t>
  </si>
  <si>
    <t>Спортивный зал</t>
  </si>
  <si>
    <t>Залы:</t>
  </si>
  <si>
    <t>Библиотека</t>
  </si>
  <si>
    <t>Читальный зал с выходом в сеть Интернет;</t>
  </si>
  <si>
    <t>Актовый зал.</t>
  </si>
  <si>
    <t>часы нераспределенные</t>
  </si>
  <si>
    <t>4  курс</t>
  </si>
  <si>
    <t>5 курс</t>
  </si>
  <si>
    <t>Социально-экономических дисциплин</t>
  </si>
  <si>
    <t xml:space="preserve">Математики </t>
  </si>
  <si>
    <t>Информационых технологий в профессиональной деятельности</t>
  </si>
  <si>
    <t>Инженерной графики</t>
  </si>
  <si>
    <t>Безопасности жизнедеятельности  и охраны труда</t>
  </si>
  <si>
    <t>Технической механники</t>
  </si>
  <si>
    <t>Электротехники</t>
  </si>
  <si>
    <t>Электронной техники</t>
  </si>
  <si>
    <t>Электрических машин и апаратов</t>
  </si>
  <si>
    <t>Электроснабжения сельского хозяйства</t>
  </si>
  <si>
    <t>Основ автоматики</t>
  </si>
  <si>
    <t>Электропривода сельскохозяйственных машин</t>
  </si>
  <si>
    <t>Светотехники  и электротехнологии</t>
  </si>
  <si>
    <t>Механизации сельского хозяйства</t>
  </si>
  <si>
    <t>Автоматизации технологических процессов и системы атоматического управления</t>
  </si>
  <si>
    <t>Эксплуотация и ремонт электрооборудования и средств автоматизации</t>
  </si>
  <si>
    <t>Метрология, стандартизация и подтверждения качества.</t>
  </si>
  <si>
    <t>Мастерские</t>
  </si>
  <si>
    <t>Слесарная</t>
  </si>
  <si>
    <t>Полигоны</t>
  </si>
  <si>
    <t>Электромонтажный</t>
  </si>
  <si>
    <t>Стрелковый тир или место для стрельбы</t>
  </si>
  <si>
    <t>Открытый стадион широкого профиля с злементами полосы препятствий</t>
  </si>
  <si>
    <t>аграрный колледж"</t>
  </si>
  <si>
    <t>_____________________ Т.Н. Кузнецова</t>
  </si>
  <si>
    <t>"Красноуфимский аграрный колледж"</t>
  </si>
  <si>
    <t>по программе углубленной подготовки</t>
  </si>
  <si>
    <t>Квалификация: Старший техник-электрик</t>
  </si>
  <si>
    <t>Нормативный срок обучения - 4г.и 10мес.</t>
  </si>
  <si>
    <t>на базе основного общего образования</t>
  </si>
  <si>
    <t>образования технический</t>
  </si>
  <si>
    <t>IV курс</t>
  </si>
  <si>
    <t>V курс</t>
  </si>
  <si>
    <t>Дз</t>
  </si>
  <si>
    <t>Иностраннный язык</t>
  </si>
  <si>
    <t>4,6,8,10</t>
  </si>
  <si>
    <t>3,4,5,6,7,8,9</t>
  </si>
  <si>
    <t>ОГСЭ .06</t>
  </si>
  <si>
    <t>ОГСЭ .07</t>
  </si>
  <si>
    <t xml:space="preserve"> "-/ 2 /-"</t>
  </si>
  <si>
    <t>Экономика отрасли и организации</t>
  </si>
  <si>
    <t>Информационные  технологии в профессиональной деятельности</t>
  </si>
  <si>
    <t>"З/З/З/З/З/З/Дз"</t>
  </si>
  <si>
    <t>Инженерная графика</t>
  </si>
  <si>
    <t>Техническая механика</t>
  </si>
  <si>
    <t>Материаловедение</t>
  </si>
  <si>
    <t>Основы электротехники</t>
  </si>
  <si>
    <t>Основы механизации сельскохозяйственного производства</t>
  </si>
  <si>
    <t>Правовые основы предпринимательской деятельности</t>
  </si>
  <si>
    <t>Охрана труда</t>
  </si>
  <si>
    <t>Управление качеством</t>
  </si>
  <si>
    <t>Управление персоналом</t>
  </si>
  <si>
    <t>Электронная техника</t>
  </si>
  <si>
    <t>Метрология, стандартизация и сертификация</t>
  </si>
  <si>
    <t>ОП.17</t>
  </si>
  <si>
    <t>ОП.18</t>
  </si>
  <si>
    <t>Основы предпринимательства</t>
  </si>
  <si>
    <t>Элктротехнические измерения</t>
  </si>
  <si>
    <t>УП.01.01</t>
  </si>
  <si>
    <t>УП.01.02</t>
  </si>
  <si>
    <t>УП.02.01</t>
  </si>
  <si>
    <t>УП.02.02</t>
  </si>
  <si>
    <t>Техническое обслуживание, диагностирование неисправностей и ремонт электрооборудования и автоматизированных систем сельскохозяйственной техники</t>
  </si>
  <si>
    <t>Монтаж воздушных линий электропередач и трансформаторных подстанций</t>
  </si>
  <si>
    <t>Эксплуатация и ремонт электротехнических изделий</t>
  </si>
  <si>
    <t>МДК.03.02.</t>
  </si>
  <si>
    <t>Техническое обслуживание и ремонт автоматизированных систем сельскохозяйственной техники</t>
  </si>
  <si>
    <t>УП.03.01</t>
  </si>
  <si>
    <t>ПП.03.01</t>
  </si>
  <si>
    <t>УП.03.02</t>
  </si>
  <si>
    <t>МДК.03.03.</t>
  </si>
  <si>
    <t>Производство специальных видов работ при ремонте в электроустановках</t>
  </si>
  <si>
    <t>УП.03.03</t>
  </si>
  <si>
    <t>ПП.03.03</t>
  </si>
  <si>
    <t>Эксплуатация и ремонт автотракторного электрооборудования</t>
  </si>
  <si>
    <t xml:space="preserve">Выполнение работ по одной или нескольким профессиям рабочих, должностям служащих </t>
  </si>
  <si>
    <t>Выполнение индивидуальных практических занятий по рабочей профессии «Электромонтер по обслуживанию электроустановок»</t>
  </si>
  <si>
    <t>4</t>
  </si>
  <si>
    <t>5</t>
  </si>
  <si>
    <t>"З/Дз/Э"</t>
  </si>
  <si>
    <t>"З/Дз/Дз/-"</t>
  </si>
  <si>
    <t>35.02.08 Электрификация и автоматизация сельского хозяйства.</t>
  </si>
  <si>
    <t>"-/Э/Э "</t>
  </si>
  <si>
    <t>"З/Дз/- "</t>
  </si>
  <si>
    <t xml:space="preserve"> Управление работами и деятельностью по оказанию услуг в области электрического хозяйства сельскохозяйственных потребителей и автоматизированных систем сельскохозяйственной техники</t>
  </si>
  <si>
    <t>"-/Дз/-"</t>
  </si>
  <si>
    <t>"-/Дз /-"</t>
  </si>
  <si>
    <t>" - /Дз/-"</t>
  </si>
  <si>
    <t>9</t>
  </si>
  <si>
    <t>"Э/Э"</t>
  </si>
  <si>
    <t>10</t>
  </si>
  <si>
    <t>"- / - /2"</t>
  </si>
  <si>
    <t>3 семестр          17 недель</t>
  </si>
  <si>
    <t xml:space="preserve">4  семестр        19 (+3п) недель     </t>
  </si>
  <si>
    <t xml:space="preserve">5  семестр           12,5 (+3 п)  недель </t>
  </si>
  <si>
    <t xml:space="preserve">6  семестр        16,5 (+ 8 п) недель  </t>
  </si>
  <si>
    <t>МДК.05.01</t>
  </si>
  <si>
    <t xml:space="preserve">9  семестр           14 (+ 2 п)  недель </t>
  </si>
  <si>
    <t xml:space="preserve">10  семестр        11(+6 п) недель  </t>
  </si>
  <si>
    <t>Основы исследовательской деятельности</t>
  </si>
  <si>
    <t>"- /- / 2"</t>
  </si>
  <si>
    <t>5,7,9</t>
  </si>
  <si>
    <t>"-/Дз/З/Дз/З/Дз/З/Дз"</t>
  </si>
  <si>
    <t>" -/Дз/-"</t>
  </si>
  <si>
    <t>"-/Э/-"</t>
  </si>
  <si>
    <t>"-/-/Э"</t>
  </si>
  <si>
    <t>"- / Дз /-"</t>
  </si>
  <si>
    <t>"-/ 12 /5"</t>
  </si>
  <si>
    <t>1  семестр          16 недель</t>
  </si>
  <si>
    <t xml:space="preserve">2 семестр 23 недель </t>
  </si>
  <si>
    <t>ОГСЭ .03</t>
  </si>
  <si>
    <t>Психология общения</t>
  </si>
  <si>
    <t>35.02.08 Электрификация и автоматизация сельского хозяйства</t>
  </si>
  <si>
    <t>Правовое основы профессиональной деятеьности</t>
  </si>
  <si>
    <t>Обеспечение электроснабжения сельскохозяйственных предприятий</t>
  </si>
  <si>
    <r>
      <t>Консультации</t>
    </r>
    <r>
      <rPr>
        <sz val="11"/>
        <rFont val="Times New Roman"/>
        <family val="1"/>
      </rPr>
      <t xml:space="preserve"> на учебную группу по 4часа на человека  100 часов в год (всего 500 часов)</t>
    </r>
  </si>
  <si>
    <t>Эксплуатация систем электроснабжения сельскохозяйственных предприятий</t>
  </si>
  <si>
    <t>ПМ.07</t>
  </si>
  <si>
    <t>ПМ.06</t>
  </si>
  <si>
    <t>ПП.02</t>
  </si>
  <si>
    <t>ПП.01</t>
  </si>
  <si>
    <t>Ведение монтажа и наладки охранно-пожарной сигнализации предприятий.</t>
  </si>
  <si>
    <t>УП.05.01</t>
  </si>
  <si>
    <t>ПП.05.01</t>
  </si>
  <si>
    <t>7 семестр        12,5  (+ 4 п ) недель</t>
  </si>
  <si>
    <t xml:space="preserve">8  семестр        14,5 (+ 9п) недель     </t>
  </si>
  <si>
    <t>"2 / 3 /2"</t>
  </si>
  <si>
    <t>" ДЗ"</t>
  </si>
  <si>
    <t>МДК 06.01</t>
  </si>
  <si>
    <t>УП 06.01</t>
  </si>
  <si>
    <t>ПП 06.01</t>
  </si>
  <si>
    <t>МДК.07.01.</t>
  </si>
  <si>
    <t>УП.07.01.</t>
  </si>
  <si>
    <t>"- / 1/1"</t>
  </si>
  <si>
    <t>"1 / 1 /4"</t>
  </si>
  <si>
    <t>"З/-/Э "</t>
  </si>
  <si>
    <t xml:space="preserve"> "10/ 10 /0"</t>
  </si>
  <si>
    <t xml:space="preserve"> Свердловской области</t>
  </si>
  <si>
    <t>МДК.02.03</t>
  </si>
  <si>
    <t>Основы электробезопасности при работе в электроустановках напряжением до 1000 В.</t>
  </si>
  <si>
    <t>"- / 2 /2"</t>
  </si>
  <si>
    <t>"4/ 19 / 20"</t>
  </si>
  <si>
    <t>ПП.07.01</t>
  </si>
  <si>
    <t>"4 / 7 / 15"</t>
  </si>
  <si>
    <t>"1 / - /2"</t>
  </si>
  <si>
    <t>Основы агрономии и зоотехнии</t>
  </si>
  <si>
    <t>ОП.19</t>
  </si>
  <si>
    <t>Основы финансовой грамотности</t>
  </si>
  <si>
    <t>Монтаж, наладка и эксплуатация электрооборудования (в т.ч. электроосвещения), автоматизация сельскохозяйственных предприятий</t>
  </si>
  <si>
    <t>Монтаж, наладка и эксплуатация электрооборудования сельскохозяйственных предприятий</t>
  </si>
  <si>
    <t>Системы автоматизации сельскохозяйственных предприятий</t>
  </si>
  <si>
    <t>Введение в специальность</t>
  </si>
  <si>
    <t>"16/ 39 / 24"</t>
  </si>
  <si>
    <t>2.1 Дипломный проект (работа)</t>
  </si>
  <si>
    <t>Выполнение дипломного проекта (работы) с 10 мая по 01 июня и с 06 июня по 10 июня (всего 4 недели)</t>
  </si>
  <si>
    <t>1. Государственный экзамен с 02 июня по 05 июня</t>
  </si>
  <si>
    <t>Защита дипломного проекта (работы) с 15 июня по 25 июня (всего 2 недели с ГЭ)</t>
  </si>
  <si>
    <t xml:space="preserve">Директор ГАПОУ  СО "Красноуфимский </t>
  </si>
  <si>
    <t xml:space="preserve">государственного автномного профессионального образовательного учреждения </t>
  </si>
  <si>
    <t>Управление структурным подразделением организации (предприятия) и малым  предприятием</t>
  </si>
  <si>
    <t>По учебному плану</t>
  </si>
  <si>
    <t>ФГОС</t>
  </si>
  <si>
    <t>Семестровые часы 156х36=</t>
  </si>
  <si>
    <t>Обязательная часть уч циклов</t>
  </si>
  <si>
    <t>Учебная практика 21х36=</t>
  </si>
  <si>
    <t>Вариативная часть уч циклов</t>
  </si>
  <si>
    <t>Производственная практика 10х36=</t>
  </si>
  <si>
    <t>Всего часов по уч циклам</t>
  </si>
  <si>
    <t>Обязательная учебная нагрузка</t>
  </si>
  <si>
    <t>Преддипломная практика 4х36=</t>
  </si>
  <si>
    <t>Промежуточная атестация 9х36=</t>
  </si>
  <si>
    <t>ГИА 6х36=</t>
  </si>
  <si>
    <t>Семестровые часы</t>
  </si>
  <si>
    <t>Учбная и производственная  практика 31х36=</t>
  </si>
  <si>
    <t>206х36=</t>
  </si>
  <si>
    <t>Максимальная учебная нагрузка по циклам</t>
  </si>
  <si>
    <t>Максимальная учебная нагрузка 1 курс</t>
  </si>
  <si>
    <t xml:space="preserve">Максимальная учебная нагрузка </t>
  </si>
  <si>
    <t>Основы безопасности жизнедеятельности</t>
  </si>
  <si>
    <t>2. УЧЕБНЫЙ ПЛАН</t>
  </si>
  <si>
    <t>Литература</t>
  </si>
  <si>
    <t xml:space="preserve">Русский язык </t>
  </si>
  <si>
    <t>Родная литература</t>
  </si>
  <si>
    <t>УД. 00</t>
  </si>
  <si>
    <t>Общие для включения предметы</t>
  </si>
  <si>
    <t>О. 00</t>
  </si>
  <si>
    <t>О. 01</t>
  </si>
  <si>
    <t>О. 02</t>
  </si>
  <si>
    <t>О. 03</t>
  </si>
  <si>
    <t>О. 04</t>
  </si>
  <si>
    <t>О. 05</t>
  </si>
  <si>
    <t>О. 06</t>
  </si>
  <si>
    <t>О. 07</t>
  </si>
  <si>
    <t>О. 08</t>
  </si>
  <si>
    <t>Учебные предметы по выбору</t>
  </si>
  <si>
    <t>У. 01</t>
  </si>
  <si>
    <t>У.02</t>
  </si>
  <si>
    <t>У. 03</t>
  </si>
  <si>
    <t>ДВ.01</t>
  </si>
  <si>
    <t>"2/4/4"</t>
  </si>
  <si>
    <t>Математика(у)</t>
  </si>
  <si>
    <t>Астрономия</t>
  </si>
  <si>
    <t>Информатика (у)</t>
  </si>
  <si>
    <t>Физика (у)</t>
  </si>
  <si>
    <t>З,З</t>
  </si>
  <si>
    <t>Э,Э</t>
  </si>
  <si>
    <t>"- /Дз/-"</t>
  </si>
  <si>
    <t>"0/2/0"</t>
  </si>
  <si>
    <t>"01" сентября 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</si>
</sst>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8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Times New Roman"/>
      <family val="1"/>
    </font>
    <font>
      <sz val="11"/>
      <color indexed="22"/>
      <name val="Arial Cyr"/>
      <family val="2"/>
    </font>
    <font>
      <b/>
      <sz val="11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indexed="10"/>
      <name val="Arial Cyr"/>
      <family val="2"/>
    </font>
    <font>
      <sz val="11"/>
      <color indexed="10"/>
      <name val="Times New Roman"/>
      <family val="1"/>
    </font>
    <font>
      <b/>
      <sz val="12"/>
      <color indexed="10"/>
      <name val="Arial Cyr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ck"/>
      <right style="thin">
        <color indexed="8"/>
      </right>
      <top style="thin"/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1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top"/>
    </xf>
    <xf numFmtId="1" fontId="31" fillId="24" borderId="12" xfId="0" applyNumberFormat="1" applyFont="1" applyFill="1" applyBorder="1" applyAlignment="1">
      <alignment horizontal="center" vertical="top"/>
    </xf>
    <xf numFmtId="0" fontId="31" fillId="24" borderId="1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top"/>
    </xf>
    <xf numFmtId="0" fontId="30" fillId="24" borderId="12" xfId="0" applyFont="1" applyFill="1" applyBorder="1" applyAlignment="1">
      <alignment horizontal="center" vertical="top"/>
    </xf>
    <xf numFmtId="1" fontId="23" fillId="0" borderId="12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/>
    </xf>
    <xf numFmtId="1" fontId="23" fillId="0" borderId="12" xfId="0" applyNumberFormat="1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1" fontId="30" fillId="24" borderId="14" xfId="0" applyNumberFormat="1" applyFont="1" applyFill="1" applyBorder="1" applyAlignment="1">
      <alignment horizontal="center" vertical="top"/>
    </xf>
    <xf numFmtId="1" fontId="30" fillId="24" borderId="12" xfId="0" applyNumberFormat="1" applyFont="1" applyFill="1" applyBorder="1" applyAlignment="1">
      <alignment horizontal="center" vertical="top"/>
    </xf>
    <xf numFmtId="1" fontId="37" fillId="24" borderId="12" xfId="0" applyNumberFormat="1" applyFont="1" applyFill="1" applyBorder="1" applyAlignment="1">
      <alignment horizontal="center" vertical="top"/>
    </xf>
    <xf numFmtId="0" fontId="30" fillId="24" borderId="13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0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1" fontId="23" fillId="0" borderId="12" xfId="0" applyNumberFormat="1" applyFont="1" applyFill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2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23" fillId="0" borderId="13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 vertical="top"/>
    </xf>
    <xf numFmtId="0" fontId="23" fillId="0" borderId="14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/>
    </xf>
    <xf numFmtId="0" fontId="38" fillId="0" borderId="12" xfId="0" applyFont="1" applyFill="1" applyBorder="1" applyAlignment="1">
      <alignment vertical="top"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horizontal="center" vertical="top"/>
    </xf>
    <xf numFmtId="0" fontId="0" fillId="7" borderId="0" xfId="0" applyFill="1" applyAlignment="1">
      <alignment/>
    </xf>
    <xf numFmtId="1" fontId="30" fillId="7" borderId="1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1" fontId="22" fillId="0" borderId="12" xfId="0" applyNumberFormat="1" applyFont="1" applyFill="1" applyBorder="1" applyAlignment="1">
      <alignment horizontal="center" vertical="top"/>
    </xf>
    <xf numFmtId="0" fontId="22" fillId="0" borderId="14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Fill="1" applyBorder="1" applyAlignment="1">
      <alignment horizontal="center" vertical="top"/>
    </xf>
    <xf numFmtId="0" fontId="23" fillId="0" borderId="16" xfId="0" applyFont="1" applyBorder="1" applyAlignment="1">
      <alignment vertical="top"/>
    </xf>
    <xf numFmtId="0" fontId="22" fillId="0" borderId="17" xfId="0" applyFont="1" applyFill="1" applyBorder="1" applyAlignment="1">
      <alignment horizontal="center" vertical="top"/>
    </xf>
    <xf numFmtId="0" fontId="35" fillId="24" borderId="18" xfId="0" applyFont="1" applyFill="1" applyBorder="1" applyAlignment="1">
      <alignment horizontal="left" vertical="top" wrapText="1"/>
    </xf>
    <xf numFmtId="0" fontId="22" fillId="0" borderId="18" xfId="0" applyFont="1" applyBorder="1" applyAlignment="1">
      <alignment horizontal="center" vertical="top"/>
    </xf>
    <xf numFmtId="1" fontId="22" fillId="24" borderId="19" xfId="0" applyNumberFormat="1" applyFont="1" applyFill="1" applyBorder="1" applyAlignment="1">
      <alignment horizontal="right" vertical="top"/>
    </xf>
    <xf numFmtId="1" fontId="22" fillId="24" borderId="20" xfId="0" applyNumberFormat="1" applyFont="1" applyFill="1" applyBorder="1" applyAlignment="1">
      <alignment horizontal="right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top"/>
    </xf>
    <xf numFmtId="0" fontId="22" fillId="0" borderId="16" xfId="0" applyFont="1" applyBorder="1" applyAlignment="1">
      <alignment horizontal="right" vertical="top"/>
    </xf>
    <xf numFmtId="0" fontId="22" fillId="0" borderId="12" xfId="0" applyFont="1" applyBorder="1" applyAlignment="1">
      <alignment horizontal="right" vertical="top"/>
    </xf>
    <xf numFmtId="0" fontId="23" fillId="0" borderId="23" xfId="0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top"/>
    </xf>
    <xf numFmtId="0" fontId="22" fillId="0" borderId="25" xfId="0" applyFont="1" applyBorder="1" applyAlignment="1">
      <alignment horizontal="right" vertical="top"/>
    </xf>
    <xf numFmtId="0" fontId="22" fillId="0" borderId="23" xfId="0" applyFont="1" applyBorder="1" applyAlignment="1">
      <alignment horizontal="right" vertical="top"/>
    </xf>
    <xf numFmtId="0" fontId="26" fillId="0" borderId="0" xfId="0" applyFont="1" applyAlignment="1">
      <alignment horizontal="center"/>
    </xf>
    <xf numFmtId="0" fontId="42" fillId="0" borderId="0" xfId="0" applyFont="1" applyAlignment="1">
      <alignment/>
    </xf>
    <xf numFmtId="1" fontId="26" fillId="0" borderId="0" xfId="0" applyNumberFormat="1" applyFont="1" applyAlignment="1">
      <alignment/>
    </xf>
    <xf numFmtId="1" fontId="0" fillId="0" borderId="0" xfId="0" applyNumberForma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4" fillId="24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31" fillId="24" borderId="28" xfId="0" applyNumberFormat="1" applyFont="1" applyFill="1" applyBorder="1" applyAlignment="1">
      <alignment horizontal="center" vertical="top"/>
    </xf>
    <xf numFmtId="1" fontId="30" fillId="24" borderId="28" xfId="0" applyNumberFormat="1" applyFont="1" applyFill="1" applyBorder="1" applyAlignment="1">
      <alignment horizontal="center" vertical="top"/>
    </xf>
    <xf numFmtId="0" fontId="31" fillId="24" borderId="28" xfId="0" applyFont="1" applyFill="1" applyBorder="1" applyAlignment="1">
      <alignment horizontal="center" vertical="top"/>
    </xf>
    <xf numFmtId="0" fontId="31" fillId="24" borderId="29" xfId="0" applyFont="1" applyFill="1" applyBorder="1" applyAlignment="1">
      <alignment horizontal="center" vertical="top"/>
    </xf>
    <xf numFmtId="0" fontId="22" fillId="0" borderId="30" xfId="0" applyFont="1" applyBorder="1" applyAlignment="1">
      <alignment vertical="top"/>
    </xf>
    <xf numFmtId="0" fontId="22" fillId="0" borderId="21" xfId="0" applyFont="1" applyBorder="1" applyAlignment="1">
      <alignment vertical="top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0" fontId="22" fillId="0" borderId="34" xfId="0" applyFont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35" fillId="24" borderId="18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 vertical="top"/>
    </xf>
    <xf numFmtId="0" fontId="23" fillId="0" borderId="35" xfId="0" applyFont="1" applyFill="1" applyBorder="1" applyAlignment="1">
      <alignment horizontal="center" vertical="top"/>
    </xf>
    <xf numFmtId="0" fontId="23" fillId="0" borderId="36" xfId="0" applyFont="1" applyFill="1" applyBorder="1" applyAlignment="1">
      <alignment horizontal="center" vertical="top"/>
    </xf>
    <xf numFmtId="0" fontId="38" fillId="0" borderId="35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top"/>
    </xf>
    <xf numFmtId="0" fontId="23" fillId="0" borderId="38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1" fontId="30" fillId="24" borderId="35" xfId="0" applyNumberFormat="1" applyFont="1" applyFill="1" applyBorder="1" applyAlignment="1">
      <alignment horizontal="center" vertical="top"/>
    </xf>
    <xf numFmtId="1" fontId="37" fillId="24" borderId="35" xfId="0" applyNumberFormat="1" applyFont="1" applyFill="1" applyBorder="1" applyAlignment="1">
      <alignment horizontal="center" vertical="top"/>
    </xf>
    <xf numFmtId="0" fontId="23" fillId="0" borderId="39" xfId="0" applyFont="1" applyBorder="1" applyAlignment="1">
      <alignment vertical="top"/>
    </xf>
    <xf numFmtId="0" fontId="23" fillId="0" borderId="35" xfId="0" applyFont="1" applyBorder="1" applyAlignment="1">
      <alignment vertical="top"/>
    </xf>
    <xf numFmtId="1" fontId="30" fillId="24" borderId="40" xfId="0" applyNumberFormat="1" applyFont="1" applyFill="1" applyBorder="1" applyAlignment="1">
      <alignment horizontal="center" vertical="top"/>
    </xf>
    <xf numFmtId="1" fontId="37" fillId="24" borderId="28" xfId="0" applyNumberFormat="1" applyFont="1" applyFill="1" applyBorder="1" applyAlignment="1">
      <alignment horizontal="center" vertical="top"/>
    </xf>
    <xf numFmtId="0" fontId="38" fillId="0" borderId="28" xfId="0" applyFont="1" applyBorder="1" applyAlignment="1">
      <alignment vertical="top"/>
    </xf>
    <xf numFmtId="0" fontId="38" fillId="0" borderId="28" xfId="0" applyFont="1" applyFill="1" applyBorder="1" applyAlignment="1">
      <alignment horizontal="center" vertical="top"/>
    </xf>
    <xf numFmtId="1" fontId="30" fillId="7" borderId="28" xfId="0" applyNumberFormat="1" applyFont="1" applyFill="1" applyBorder="1" applyAlignment="1">
      <alignment horizontal="center" vertical="top"/>
    </xf>
    <xf numFmtId="0" fontId="22" fillId="0" borderId="28" xfId="0" applyFont="1" applyBorder="1" applyAlignment="1">
      <alignment vertical="top"/>
    </xf>
    <xf numFmtId="0" fontId="22" fillId="0" borderId="33" xfId="0" applyFont="1" applyBorder="1" applyAlignment="1">
      <alignment vertical="top"/>
    </xf>
    <xf numFmtId="0" fontId="22" fillId="0" borderId="34" xfId="0" applyFont="1" applyBorder="1" applyAlignment="1">
      <alignment vertical="top"/>
    </xf>
    <xf numFmtId="0" fontId="22" fillId="0" borderId="4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1" fontId="23" fillId="0" borderId="37" xfId="0" applyNumberFormat="1" applyFont="1" applyFill="1" applyBorder="1" applyAlignment="1">
      <alignment horizontal="center" vertical="top" wrapText="1"/>
    </xf>
    <xf numFmtId="1" fontId="23" fillId="0" borderId="37" xfId="0" applyNumberFormat="1" applyFont="1" applyFill="1" applyBorder="1" applyAlignment="1">
      <alignment horizontal="center" vertical="top"/>
    </xf>
    <xf numFmtId="0" fontId="38" fillId="0" borderId="42" xfId="0" applyFont="1" applyFill="1" applyBorder="1" applyAlignment="1">
      <alignment horizontal="center" vertical="top"/>
    </xf>
    <xf numFmtId="0" fontId="38" fillId="0" borderId="37" xfId="0" applyFont="1" applyFill="1" applyBorder="1" applyAlignment="1">
      <alignment horizontal="center" vertical="top"/>
    </xf>
    <xf numFmtId="0" fontId="52" fillId="24" borderId="28" xfId="0" applyFont="1" applyFill="1" applyBorder="1" applyAlignment="1">
      <alignment horizontal="center" vertical="top"/>
    </xf>
    <xf numFmtId="0" fontId="54" fillId="0" borderId="13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top"/>
    </xf>
    <xf numFmtId="0" fontId="54" fillId="0" borderId="28" xfId="0" applyFont="1" applyFill="1" applyBorder="1" applyAlignment="1">
      <alignment horizontal="center" vertical="top"/>
    </xf>
    <xf numFmtId="0" fontId="54" fillId="0" borderId="29" xfId="0" applyFont="1" applyFill="1" applyBorder="1" applyAlignment="1">
      <alignment horizontal="center" vertical="top"/>
    </xf>
    <xf numFmtId="0" fontId="54" fillId="0" borderId="21" xfId="0" applyFont="1" applyFill="1" applyBorder="1" applyAlignment="1">
      <alignment horizontal="center" vertical="top"/>
    </xf>
    <xf numFmtId="0" fontId="54" fillId="0" borderId="43" xfId="0" applyFont="1" applyFill="1" applyBorder="1" applyAlignment="1">
      <alignment horizontal="center" vertical="top"/>
    </xf>
    <xf numFmtId="0" fontId="54" fillId="0" borderId="44" xfId="0" applyFont="1" applyFill="1" applyBorder="1" applyAlignment="1">
      <alignment horizontal="center" vertical="top"/>
    </xf>
    <xf numFmtId="0" fontId="54" fillId="0" borderId="34" xfId="0" applyFont="1" applyFill="1" applyBorder="1" applyAlignment="1">
      <alignment horizontal="center" vertical="top"/>
    </xf>
    <xf numFmtId="0" fontId="54" fillId="0" borderId="33" xfId="0" applyFont="1" applyFill="1" applyBorder="1" applyAlignment="1">
      <alignment horizontal="center" vertical="top"/>
    </xf>
    <xf numFmtId="0" fontId="54" fillId="0" borderId="45" xfId="0" applyFont="1" applyFill="1" applyBorder="1" applyAlignment="1">
      <alignment horizontal="center" vertical="top"/>
    </xf>
    <xf numFmtId="0" fontId="56" fillId="0" borderId="26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7" xfId="0" applyFont="1" applyBorder="1" applyAlignment="1">
      <alignment/>
    </xf>
    <xf numFmtId="0" fontId="38" fillId="0" borderId="17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top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top"/>
    </xf>
    <xf numFmtId="0" fontId="56" fillId="0" borderId="27" xfId="0" applyFont="1" applyBorder="1" applyAlignment="1">
      <alignment horizontal="center"/>
    </xf>
    <xf numFmtId="0" fontId="51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30" fillId="0" borderId="51" xfId="0" applyFont="1" applyFill="1" applyBorder="1" applyAlignment="1">
      <alignment horizontal="left" vertical="top" wrapText="1"/>
    </xf>
    <xf numFmtId="0" fontId="30" fillId="0" borderId="51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wrapText="1"/>
    </xf>
    <xf numFmtId="0" fontId="31" fillId="0" borderId="51" xfId="0" applyFont="1" applyFill="1" applyBorder="1" applyAlignment="1">
      <alignment horizontal="left" vertical="center" wrapText="1"/>
    </xf>
    <xf numFmtId="0" fontId="31" fillId="0" borderId="52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19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2" xfId="0" applyFont="1" applyBorder="1" applyAlignment="1">
      <alignment horizontal="center" wrapText="1"/>
    </xf>
    <xf numFmtId="0" fontId="61" fillId="0" borderId="12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0" xfId="0" applyFont="1" applyAlignment="1">
      <alignment/>
    </xf>
    <xf numFmtId="0" fontId="59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59" fillId="0" borderId="0" xfId="0" applyFont="1" applyAlignment="1">
      <alignment horizontal="right"/>
    </xf>
    <xf numFmtId="0" fontId="61" fillId="0" borderId="30" xfId="0" applyFont="1" applyBorder="1" applyAlignment="1">
      <alignment/>
    </xf>
    <xf numFmtId="0" fontId="61" fillId="0" borderId="54" xfId="0" applyFont="1" applyBorder="1" applyAlignment="1">
      <alignment horizontal="center"/>
    </xf>
    <xf numFmtId="0" fontId="61" fillId="0" borderId="55" xfId="0" applyFont="1" applyBorder="1" applyAlignment="1">
      <alignment/>
    </xf>
    <xf numFmtId="0" fontId="61" fillId="0" borderId="56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27" fillId="0" borderId="46" xfId="0" applyFont="1" applyFill="1" applyBorder="1" applyAlignment="1">
      <alignment horizontal="center" vertical="top" wrapText="1"/>
    </xf>
    <xf numFmtId="16" fontId="31" fillId="0" borderId="28" xfId="0" applyNumberFormat="1" applyFont="1" applyFill="1" applyBorder="1" applyAlignment="1">
      <alignment horizontal="center" vertical="top"/>
    </xf>
    <xf numFmtId="0" fontId="31" fillId="0" borderId="29" xfId="0" applyFont="1" applyFill="1" applyBorder="1" applyAlignment="1">
      <alignment horizontal="center" vertical="top"/>
    </xf>
    <xf numFmtId="49" fontId="31" fillId="0" borderId="29" xfId="0" applyNumberFormat="1" applyFont="1" applyFill="1" applyBorder="1" applyAlignment="1">
      <alignment horizontal="center" vertical="top" wrapText="1"/>
    </xf>
    <xf numFmtId="1" fontId="30" fillId="0" borderId="14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/>
    </xf>
    <xf numFmtId="0" fontId="23" fillId="0" borderId="58" xfId="0" applyFont="1" applyFill="1" applyBorder="1" applyAlignment="1">
      <alignment horizontal="center" vertical="top"/>
    </xf>
    <xf numFmtId="1" fontId="23" fillId="0" borderId="35" xfId="0" applyNumberFormat="1" applyFont="1" applyBorder="1" applyAlignment="1">
      <alignment horizontal="center" vertical="top" wrapText="1"/>
    </xf>
    <xf numFmtId="0" fontId="30" fillId="25" borderId="59" xfId="0" applyFont="1" applyFill="1" applyBorder="1" applyAlignment="1">
      <alignment horizontal="center" vertical="top"/>
    </xf>
    <xf numFmtId="0" fontId="23" fillId="0" borderId="60" xfId="0" applyFont="1" applyFill="1" applyBorder="1" applyAlignment="1">
      <alignment horizontal="center" vertical="top"/>
    </xf>
    <xf numFmtId="1" fontId="23" fillId="0" borderId="34" xfId="0" applyNumberFormat="1" applyFont="1" applyBorder="1" applyAlignment="1">
      <alignment horizontal="center" vertical="top" wrapText="1"/>
    </xf>
    <xf numFmtId="1" fontId="23" fillId="0" borderId="34" xfId="0" applyNumberFormat="1" applyFont="1" applyFill="1" applyBorder="1" applyAlignment="1">
      <alignment horizontal="center" vertical="top"/>
    </xf>
    <xf numFmtId="1" fontId="23" fillId="0" borderId="34" xfId="0" applyNumberFormat="1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/>
    </xf>
    <xf numFmtId="0" fontId="38" fillId="0" borderId="33" xfId="0" applyFont="1" applyFill="1" applyBorder="1" applyAlignment="1">
      <alignment horizontal="center" vertical="top"/>
    </xf>
    <xf numFmtId="0" fontId="38" fillId="0" borderId="34" xfId="0" applyFont="1" applyFill="1" applyBorder="1" applyAlignment="1">
      <alignment horizontal="center" vertical="top"/>
    </xf>
    <xf numFmtId="0" fontId="23" fillId="0" borderId="61" xfId="0" applyFont="1" applyFill="1" applyBorder="1" applyAlignment="1">
      <alignment horizontal="center" vertical="top"/>
    </xf>
    <xf numFmtId="0" fontId="23" fillId="0" borderId="62" xfId="0" applyFont="1" applyFill="1" applyBorder="1" applyAlignment="1">
      <alignment horizontal="center" vertical="top"/>
    </xf>
    <xf numFmtId="0" fontId="34" fillId="0" borderId="63" xfId="0" applyFont="1" applyFill="1" applyBorder="1" applyAlignment="1">
      <alignment horizontal="left" wrapText="1"/>
    </xf>
    <xf numFmtId="1" fontId="23" fillId="0" borderId="21" xfId="0" applyNumberFormat="1" applyFont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center" vertical="top"/>
    </xf>
    <xf numFmtId="1" fontId="23" fillId="0" borderId="21" xfId="0" applyNumberFormat="1" applyFont="1" applyFill="1" applyBorder="1" applyAlignment="1">
      <alignment horizontal="center" vertical="top" wrapText="1"/>
    </xf>
    <xf numFmtId="0" fontId="38" fillId="0" borderId="43" xfId="0" applyFont="1" applyFill="1" applyBorder="1" applyAlignment="1">
      <alignment horizontal="center" vertical="top"/>
    </xf>
    <xf numFmtId="0" fontId="38" fillId="0" borderId="21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center" vertical="top"/>
    </xf>
    <xf numFmtId="1" fontId="30" fillId="0" borderId="21" xfId="0" applyNumberFormat="1" applyFont="1" applyFill="1" applyBorder="1" applyAlignment="1">
      <alignment horizontal="center" vertical="top"/>
    </xf>
    <xf numFmtId="0" fontId="30" fillId="24" borderId="40" xfId="0" applyFont="1" applyFill="1" applyBorder="1" applyAlignment="1">
      <alignment horizontal="center" vertical="top"/>
    </xf>
    <xf numFmtId="0" fontId="30" fillId="24" borderId="35" xfId="0" applyFont="1" applyFill="1" applyBorder="1" applyAlignment="1">
      <alignment horizontal="center" vertical="top"/>
    </xf>
    <xf numFmtId="1" fontId="30" fillId="24" borderId="62" xfId="0" applyNumberFormat="1" applyFont="1" applyFill="1" applyBorder="1" applyAlignment="1">
      <alignment horizontal="center" vertical="top"/>
    </xf>
    <xf numFmtId="0" fontId="22" fillId="0" borderId="61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left" wrapText="1"/>
    </xf>
    <xf numFmtId="0" fontId="34" fillId="0" borderId="17" xfId="0" applyFont="1" applyFill="1" applyBorder="1" applyAlignment="1">
      <alignment horizontal="left" wrapText="1"/>
    </xf>
    <xf numFmtId="0" fontId="34" fillId="0" borderId="64" xfId="0" applyFont="1" applyFill="1" applyBorder="1" applyAlignment="1">
      <alignment horizontal="left" wrapText="1"/>
    </xf>
    <xf numFmtId="0" fontId="54" fillId="0" borderId="60" xfId="0" applyFont="1" applyFill="1" applyBorder="1" applyAlignment="1">
      <alignment horizontal="center" vertical="top"/>
    </xf>
    <xf numFmtId="0" fontId="51" fillId="0" borderId="6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top"/>
    </xf>
    <xf numFmtId="0" fontId="23" fillId="24" borderId="28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22" fillId="0" borderId="34" xfId="0" applyFont="1" applyFill="1" applyBorder="1" applyAlignment="1">
      <alignment horizontal="center" vertical="top"/>
    </xf>
    <xf numFmtId="0" fontId="22" fillId="0" borderId="32" xfId="0" applyFont="1" applyFill="1" applyBorder="1" applyAlignment="1">
      <alignment horizontal="center" vertical="top"/>
    </xf>
    <xf numFmtId="0" fontId="22" fillId="0" borderId="67" xfId="0" applyFont="1" applyFill="1" applyBorder="1" applyAlignment="1">
      <alignment horizontal="center" vertical="top"/>
    </xf>
    <xf numFmtId="1" fontId="30" fillId="0" borderId="12" xfId="0" applyNumberFormat="1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top"/>
    </xf>
    <xf numFmtId="49" fontId="23" fillId="0" borderId="28" xfId="0" applyNumberFormat="1" applyFont="1" applyFill="1" applyBorder="1" applyAlignment="1">
      <alignment horizontal="center" vertical="top"/>
    </xf>
    <xf numFmtId="49" fontId="23" fillId="0" borderId="29" xfId="0" applyNumberFormat="1" applyFont="1" applyFill="1" applyBorder="1" applyAlignment="1">
      <alignment horizontal="center" vertical="top"/>
    </xf>
    <xf numFmtId="0" fontId="23" fillId="0" borderId="29" xfId="0" applyNumberFormat="1" applyFont="1" applyFill="1" applyBorder="1" applyAlignment="1">
      <alignment horizontal="center" vertical="top"/>
    </xf>
    <xf numFmtId="49" fontId="23" fillId="0" borderId="44" xfId="0" applyNumberFormat="1" applyFont="1" applyFill="1" applyBorder="1" applyAlignment="1">
      <alignment horizontal="center" vertical="top"/>
    </xf>
    <xf numFmtId="1" fontId="23" fillId="0" borderId="44" xfId="0" applyNumberFormat="1" applyFont="1" applyFill="1" applyBorder="1" applyAlignment="1">
      <alignment horizontal="center" vertical="top"/>
    </xf>
    <xf numFmtId="0" fontId="23" fillId="26" borderId="12" xfId="0" applyFont="1" applyFill="1" applyBorder="1" applyAlignment="1">
      <alignment horizontal="center" vertical="top"/>
    </xf>
    <xf numFmtId="49" fontId="23" fillId="26" borderId="29" xfId="0" applyNumberFormat="1" applyFont="1" applyFill="1" applyBorder="1" applyAlignment="1">
      <alignment horizontal="center" vertical="top"/>
    </xf>
    <xf numFmtId="0" fontId="31" fillId="24" borderId="35" xfId="0" applyFont="1" applyFill="1" applyBorder="1" applyAlignment="1">
      <alignment horizontal="center" vertical="top"/>
    </xf>
    <xf numFmtId="0" fontId="27" fillId="0" borderId="65" xfId="0" applyFont="1" applyFill="1" applyBorder="1" applyAlignment="1">
      <alignment horizontal="center" vertical="top" wrapText="1"/>
    </xf>
    <xf numFmtId="0" fontId="31" fillId="0" borderId="68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textRotation="90" wrapText="1"/>
    </xf>
    <xf numFmtId="0" fontId="28" fillId="0" borderId="37" xfId="0" applyFont="1" applyBorder="1" applyAlignment="1">
      <alignment horizontal="center" vertical="top" textRotation="90" wrapText="1"/>
    </xf>
    <xf numFmtId="0" fontId="28" fillId="24" borderId="69" xfId="0" applyFont="1" applyFill="1" applyBorder="1" applyAlignment="1">
      <alignment vertical="top" textRotation="90" wrapText="1"/>
    </xf>
    <xf numFmtId="0" fontId="28" fillId="0" borderId="70" xfId="0" applyFont="1" applyBorder="1" applyAlignment="1">
      <alignment vertical="top" textRotation="90" wrapText="1"/>
    </xf>
    <xf numFmtId="0" fontId="28" fillId="0" borderId="41" xfId="0" applyFont="1" applyBorder="1" applyAlignment="1">
      <alignment vertical="top" textRotation="90" wrapText="1"/>
    </xf>
    <xf numFmtId="0" fontId="28" fillId="24" borderId="71" xfId="0" applyFont="1" applyFill="1" applyBorder="1" applyAlignment="1">
      <alignment vertical="top" textRotation="90" wrapText="1"/>
    </xf>
    <xf numFmtId="0" fontId="30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/>
    </xf>
    <xf numFmtId="0" fontId="23" fillId="0" borderId="7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33" fillId="0" borderId="14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69" fillId="0" borderId="12" xfId="0" applyFont="1" applyFill="1" applyBorder="1" applyAlignment="1">
      <alignment horizontal="center" vertical="top"/>
    </xf>
    <xf numFmtId="0" fontId="69" fillId="0" borderId="12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vertical="center"/>
    </xf>
    <xf numFmtId="0" fontId="69" fillId="0" borderId="80" xfId="0" applyFont="1" applyFill="1" applyBorder="1" applyAlignment="1">
      <alignment horizontal="center"/>
    </xf>
    <xf numFmtId="0" fontId="69" fillId="0" borderId="80" xfId="0" applyFont="1" applyFill="1" applyBorder="1" applyAlignment="1">
      <alignment vertical="center"/>
    </xf>
    <xf numFmtId="0" fontId="69" fillId="0" borderId="35" xfId="0" applyFont="1" applyFill="1" applyBorder="1" applyAlignment="1">
      <alignment vertical="center"/>
    </xf>
    <xf numFmtId="0" fontId="69" fillId="0" borderId="80" xfId="0" applyFont="1" applyFill="1" applyBorder="1" applyAlignment="1">
      <alignment/>
    </xf>
    <xf numFmtId="0" fontId="69" fillId="0" borderId="12" xfId="0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67" fillId="0" borderId="12" xfId="0" applyFont="1" applyFill="1" applyBorder="1" applyAlignment="1">
      <alignment horizontal="center" vertical="top"/>
    </xf>
    <xf numFmtId="0" fontId="67" fillId="0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/>
    </xf>
    <xf numFmtId="0" fontId="69" fillId="0" borderId="21" xfId="0" applyFont="1" applyFill="1" applyBorder="1" applyAlignment="1">
      <alignment horizontal="center"/>
    </xf>
    <xf numFmtId="0" fontId="69" fillId="0" borderId="21" xfId="0" applyFont="1" applyFill="1" applyBorder="1" applyAlignment="1">
      <alignment/>
    </xf>
    <xf numFmtId="0" fontId="67" fillId="0" borderId="80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6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top" wrapText="1"/>
    </xf>
    <xf numFmtId="0" fontId="69" fillId="0" borderId="0" xfId="0" applyFont="1" applyAlignment="1">
      <alignment horizontal="justify" vertical="top" wrapText="1"/>
    </xf>
    <xf numFmtId="0" fontId="66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2" xfId="0" applyFont="1" applyFill="1" applyBorder="1" applyAlignment="1">
      <alignment horizontal="left" vertical="top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67" fillId="0" borderId="0" xfId="0" applyFont="1" applyFill="1" applyAlignment="1">
      <alignment horizontal="center" wrapText="1"/>
    </xf>
    <xf numFmtId="0" fontId="70" fillId="0" borderId="0" xfId="0" applyFont="1" applyFill="1" applyAlignment="1">
      <alignment/>
    </xf>
    <xf numFmtId="0" fontId="68" fillId="0" borderId="0" xfId="0" applyFont="1" applyFill="1" applyAlignment="1">
      <alignment horizontal="justify"/>
    </xf>
    <xf numFmtId="1" fontId="23" fillId="0" borderId="35" xfId="0" applyNumberFormat="1" applyFont="1" applyFill="1" applyBorder="1" applyAlignment="1">
      <alignment horizontal="center" vertical="top" wrapText="1"/>
    </xf>
    <xf numFmtId="0" fontId="23" fillId="0" borderId="81" xfId="0" applyFont="1" applyFill="1" applyBorder="1" applyAlignment="1">
      <alignment horizontal="center" vertical="top"/>
    </xf>
    <xf numFmtId="0" fontId="38" fillId="0" borderId="81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54" fillId="0" borderId="58" xfId="0" applyFont="1" applyFill="1" applyBorder="1" applyAlignment="1">
      <alignment horizontal="center" vertical="top"/>
    </xf>
    <xf numFmtId="0" fontId="27" fillId="0" borderId="83" xfId="0" applyFont="1" applyFill="1" applyBorder="1" applyAlignment="1">
      <alignment horizontal="center" vertical="top" wrapText="1"/>
    </xf>
    <xf numFmtId="0" fontId="31" fillId="0" borderId="65" xfId="0" applyFont="1" applyFill="1" applyBorder="1" applyAlignment="1">
      <alignment horizontal="center" vertical="center" wrapText="1"/>
    </xf>
    <xf numFmtId="0" fontId="38" fillId="0" borderId="84" xfId="0" applyFont="1" applyFill="1" applyBorder="1" applyAlignment="1">
      <alignment horizontal="center" vertical="top"/>
    </xf>
    <xf numFmtId="0" fontId="38" fillId="0" borderId="58" xfId="0" applyFont="1" applyFill="1" applyBorder="1" applyAlignment="1">
      <alignment horizontal="center" vertical="top"/>
    </xf>
    <xf numFmtId="1" fontId="23" fillId="0" borderId="28" xfId="0" applyNumberFormat="1" applyFont="1" applyBorder="1" applyAlignment="1">
      <alignment horizontal="center" vertical="top" wrapText="1"/>
    </xf>
    <xf numFmtId="1" fontId="23" fillId="0" borderId="40" xfId="0" applyNumberFormat="1" applyFont="1" applyBorder="1" applyAlignment="1">
      <alignment horizontal="center" vertical="top" wrapText="1"/>
    </xf>
    <xf numFmtId="0" fontId="58" fillId="26" borderId="46" xfId="0" applyFont="1" applyFill="1" applyBorder="1" applyAlignment="1">
      <alignment horizontal="center" vertical="top" wrapText="1"/>
    </xf>
    <xf numFmtId="0" fontId="34" fillId="0" borderId="6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top"/>
    </xf>
    <xf numFmtId="0" fontId="31" fillId="0" borderId="22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top"/>
    </xf>
    <xf numFmtId="1" fontId="22" fillId="0" borderId="22" xfId="0" applyNumberFormat="1" applyFont="1" applyBorder="1" applyAlignment="1">
      <alignment horizontal="center" vertical="top" wrapText="1"/>
    </xf>
    <xf numFmtId="1" fontId="22" fillId="0" borderId="22" xfId="0" applyNumberFormat="1" applyFont="1" applyFill="1" applyBorder="1" applyAlignment="1">
      <alignment horizontal="center" vertical="top"/>
    </xf>
    <xf numFmtId="1" fontId="22" fillId="0" borderId="22" xfId="0" applyNumberFormat="1" applyFont="1" applyFill="1" applyBorder="1" applyAlignment="1">
      <alignment horizontal="center" vertical="top" wrapText="1"/>
    </xf>
    <xf numFmtId="0" fontId="22" fillId="0" borderId="41" xfId="0" applyFont="1" applyBorder="1" applyAlignment="1">
      <alignment vertical="top"/>
    </xf>
    <xf numFmtId="0" fontId="22" fillId="0" borderId="85" xfId="0" applyFont="1" applyBorder="1" applyAlignment="1">
      <alignment vertical="top"/>
    </xf>
    <xf numFmtId="0" fontId="22" fillId="0" borderId="22" xfId="0" applyFont="1" applyBorder="1" applyAlignment="1">
      <alignment vertical="top"/>
    </xf>
    <xf numFmtId="0" fontId="23" fillId="0" borderId="85" xfId="0" applyFont="1" applyFill="1" applyBorder="1" applyAlignment="1">
      <alignment horizontal="center" vertical="top" wrapText="1"/>
    </xf>
    <xf numFmtId="0" fontId="22" fillId="24" borderId="22" xfId="0" applyFont="1" applyFill="1" applyBorder="1" applyAlignment="1">
      <alignment horizontal="center" vertical="top"/>
    </xf>
    <xf numFmtId="0" fontId="22" fillId="0" borderId="85" xfId="0" applyFont="1" applyFill="1" applyBorder="1" applyAlignment="1">
      <alignment horizontal="center" vertical="top"/>
    </xf>
    <xf numFmtId="0" fontId="40" fillId="0" borderId="31" xfId="0" applyFont="1" applyFill="1" applyBorder="1" applyAlignment="1">
      <alignment horizontal="center" vertical="top" wrapText="1"/>
    </xf>
    <xf numFmtId="0" fontId="41" fillId="0" borderId="86" xfId="0" applyFont="1" applyFill="1" applyBorder="1" applyAlignment="1">
      <alignment horizontal="right" vertical="top" wrapText="1"/>
    </xf>
    <xf numFmtId="0" fontId="41" fillId="0" borderId="86" xfId="0" applyFont="1" applyFill="1" applyBorder="1" applyAlignment="1">
      <alignment horizontal="center" vertical="top" wrapText="1"/>
    </xf>
    <xf numFmtId="0" fontId="22" fillId="24" borderId="32" xfId="0" applyFont="1" applyFill="1" applyBorder="1" applyAlignment="1">
      <alignment horizontal="center" vertical="top"/>
    </xf>
    <xf numFmtId="1" fontId="22" fillId="0" borderId="32" xfId="0" applyNumberFormat="1" applyFont="1" applyFill="1" applyBorder="1" applyAlignment="1">
      <alignment horizontal="center" vertical="top"/>
    </xf>
    <xf numFmtId="0" fontId="22" fillId="0" borderId="87" xfId="0" applyFont="1" applyFill="1" applyBorder="1" applyAlignment="1">
      <alignment horizontal="center" vertical="top"/>
    </xf>
    <xf numFmtId="0" fontId="41" fillId="0" borderId="88" xfId="0" applyFont="1" applyFill="1" applyBorder="1" applyAlignment="1">
      <alignment horizontal="center" vertical="top" wrapText="1"/>
    </xf>
    <xf numFmtId="0" fontId="22" fillId="24" borderId="34" xfId="0" applyFont="1" applyFill="1" applyBorder="1" applyAlignment="1">
      <alignment horizontal="center" vertical="top"/>
    </xf>
    <xf numFmtId="1" fontId="22" fillId="0" borderId="34" xfId="0" applyNumberFormat="1" applyFont="1" applyFill="1" applyBorder="1" applyAlignment="1">
      <alignment horizontal="center" vertical="top"/>
    </xf>
    <xf numFmtId="0" fontId="22" fillId="0" borderId="88" xfId="0" applyFont="1" applyFill="1" applyBorder="1" applyAlignment="1">
      <alignment horizontal="center" vertical="top"/>
    </xf>
    <xf numFmtId="0" fontId="69" fillId="0" borderId="14" xfId="0" applyFont="1" applyFill="1" applyBorder="1" applyAlignment="1">
      <alignment horizontal="center" vertical="top"/>
    </xf>
    <xf numFmtId="0" fontId="69" fillId="0" borderId="80" xfId="0" applyFont="1" applyBorder="1" applyAlignment="1">
      <alignment/>
    </xf>
    <xf numFmtId="0" fontId="69" fillId="0" borderId="12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0" fillId="0" borderId="89" xfId="0" applyFill="1" applyBorder="1" applyAlignment="1">
      <alignment/>
    </xf>
    <xf numFmtId="0" fontId="64" fillId="0" borderId="90" xfId="0" applyFont="1" applyFill="1" applyBorder="1" applyAlignment="1">
      <alignment/>
    </xf>
    <xf numFmtId="0" fontId="23" fillId="0" borderId="91" xfId="0" applyFont="1" applyFill="1" applyBorder="1" applyAlignment="1">
      <alignment/>
    </xf>
    <xf numFmtId="0" fontId="23" fillId="0" borderId="80" xfId="0" applyFont="1" applyFill="1" applyBorder="1" applyAlignment="1">
      <alignment/>
    </xf>
    <xf numFmtId="0" fontId="23" fillId="0" borderId="92" xfId="0" applyFont="1" applyFill="1" applyBorder="1" applyAlignment="1">
      <alignment/>
    </xf>
    <xf numFmtId="0" fontId="23" fillId="0" borderId="93" xfId="0" applyFont="1" applyFill="1" applyBorder="1" applyAlignment="1">
      <alignment horizontal="center"/>
    </xf>
    <xf numFmtId="0" fontId="64" fillId="0" borderId="94" xfId="0" applyFont="1" applyBorder="1" applyAlignment="1">
      <alignment/>
    </xf>
    <xf numFmtId="0" fontId="23" fillId="0" borderId="95" xfId="0" applyFont="1" applyBorder="1" applyAlignment="1">
      <alignment/>
    </xf>
    <xf numFmtId="0" fontId="23" fillId="0" borderId="70" xfId="0" applyFont="1" applyBorder="1" applyAlignment="1">
      <alignment/>
    </xf>
    <xf numFmtId="0" fontId="23" fillId="0" borderId="96" xfId="0" applyFont="1" applyBorder="1" applyAlignment="1">
      <alignment/>
    </xf>
    <xf numFmtId="0" fontId="64" fillId="0" borderId="97" xfId="0" applyFont="1" applyBorder="1" applyAlignment="1">
      <alignment/>
    </xf>
    <xf numFmtId="0" fontId="23" fillId="0" borderId="98" xfId="0" applyFont="1" applyBorder="1" applyAlignment="1">
      <alignment horizontal="center"/>
    </xf>
    <xf numFmtId="0" fontId="23" fillId="0" borderId="99" xfId="0" applyFont="1" applyBorder="1" applyAlignment="1">
      <alignment/>
    </xf>
    <xf numFmtId="0" fontId="23" fillId="0" borderId="80" xfId="0" applyFont="1" applyBorder="1" applyAlignment="1">
      <alignment/>
    </xf>
    <xf numFmtId="0" fontId="23" fillId="0" borderId="98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96" xfId="0" applyFont="1" applyBorder="1" applyAlignment="1">
      <alignment horizontal="center"/>
    </xf>
    <xf numFmtId="0" fontId="30" fillId="0" borderId="71" xfId="0" applyFont="1" applyBorder="1" applyAlignment="1">
      <alignment/>
    </xf>
    <xf numFmtId="0" fontId="30" fillId="0" borderId="100" xfId="0" applyFont="1" applyBorder="1" applyAlignment="1">
      <alignment/>
    </xf>
    <xf numFmtId="0" fontId="30" fillId="0" borderId="80" xfId="0" applyFont="1" applyBorder="1" applyAlignment="1">
      <alignment/>
    </xf>
    <xf numFmtId="0" fontId="30" fillId="0" borderId="101" xfId="0" applyFont="1" applyBorder="1" applyAlignment="1">
      <alignment/>
    </xf>
    <xf numFmtId="0" fontId="30" fillId="0" borderId="102" xfId="0" applyFont="1" applyBorder="1" applyAlignment="1">
      <alignment/>
    </xf>
    <xf numFmtId="0" fontId="30" fillId="0" borderId="0" xfId="0" applyFont="1" applyBorder="1" applyAlignment="1">
      <alignment/>
    </xf>
    <xf numFmtId="0" fontId="34" fillId="0" borderId="103" xfId="0" applyFont="1" applyFill="1" applyBorder="1" applyAlignment="1">
      <alignment horizontal="center" vertical="top" wrapText="1"/>
    </xf>
    <xf numFmtId="0" fontId="30" fillId="0" borderId="104" xfId="0" applyFont="1" applyFill="1" applyBorder="1" applyAlignment="1">
      <alignment horizontal="left" vertical="top" wrapText="1"/>
    </xf>
    <xf numFmtId="0" fontId="27" fillId="0" borderId="105" xfId="0" applyFont="1" applyFill="1" applyBorder="1" applyAlignment="1">
      <alignment horizontal="center" vertical="top" wrapText="1"/>
    </xf>
    <xf numFmtId="1" fontId="22" fillId="0" borderId="40" xfId="0" applyNumberFormat="1" applyFont="1" applyFill="1" applyBorder="1" applyAlignment="1">
      <alignment horizontal="center" vertical="top" wrapText="1"/>
    </xf>
    <xf numFmtId="1" fontId="22" fillId="0" borderId="36" xfId="0" applyNumberFormat="1" applyFont="1" applyFill="1" applyBorder="1" applyAlignment="1">
      <alignment horizontal="center" vertical="top" wrapText="1"/>
    </xf>
    <xf numFmtId="0" fontId="30" fillId="0" borderId="106" xfId="0" applyFont="1" applyBorder="1" applyAlignment="1">
      <alignment/>
    </xf>
    <xf numFmtId="0" fontId="30" fillId="0" borderId="107" xfId="0" applyFont="1" applyBorder="1" applyAlignment="1">
      <alignment/>
    </xf>
    <xf numFmtId="0" fontId="30" fillId="0" borderId="108" xfId="0" applyFont="1" applyBorder="1" applyAlignment="1">
      <alignment/>
    </xf>
    <xf numFmtId="0" fontId="30" fillId="0" borderId="109" xfId="0" applyFont="1" applyBorder="1" applyAlignment="1">
      <alignment/>
    </xf>
    <xf numFmtId="0" fontId="0" fillId="0" borderId="110" xfId="0" applyBorder="1" applyAlignment="1">
      <alignment/>
    </xf>
    <xf numFmtId="0" fontId="30" fillId="0" borderId="111" xfId="0" applyFont="1" applyBorder="1" applyAlignment="1">
      <alignment/>
    </xf>
    <xf numFmtId="0" fontId="30" fillId="0" borderId="112" xfId="0" applyFont="1" applyBorder="1" applyAlignment="1">
      <alignment/>
    </xf>
    <xf numFmtId="0" fontId="0" fillId="27" borderId="0" xfId="0" applyFill="1" applyAlignment="1">
      <alignment/>
    </xf>
    <xf numFmtId="0" fontId="30" fillId="0" borderId="98" xfId="0" applyFont="1" applyBorder="1" applyAlignment="1">
      <alignment/>
    </xf>
    <xf numFmtId="0" fontId="23" fillId="0" borderId="106" xfId="0" applyFont="1" applyBorder="1" applyAlignment="1">
      <alignment/>
    </xf>
    <xf numFmtId="0" fontId="23" fillId="0" borderId="107" xfId="0" applyFont="1" applyBorder="1" applyAlignment="1">
      <alignment/>
    </xf>
    <xf numFmtId="0" fontId="23" fillId="0" borderId="112" xfId="0" applyFont="1" applyBorder="1" applyAlignment="1">
      <alignment/>
    </xf>
    <xf numFmtId="1" fontId="22" fillId="0" borderId="58" xfId="0" applyNumberFormat="1" applyFont="1" applyFill="1" applyBorder="1" applyAlignment="1">
      <alignment horizontal="center" vertical="top" wrapText="1"/>
    </xf>
    <xf numFmtId="0" fontId="30" fillId="0" borderId="113" xfId="0" applyFont="1" applyBorder="1" applyAlignment="1">
      <alignment/>
    </xf>
    <xf numFmtId="0" fontId="30" fillId="0" borderId="114" xfId="0" applyFont="1" applyBorder="1" applyAlignment="1">
      <alignment/>
    </xf>
    <xf numFmtId="0" fontId="23" fillId="0" borderId="115" xfId="0" applyFont="1" applyFill="1" applyBorder="1" applyAlignment="1">
      <alignment/>
    </xf>
    <xf numFmtId="0" fontId="23" fillId="0" borderId="116" xfId="0" applyFont="1" applyBorder="1" applyAlignment="1">
      <alignment horizontal="center"/>
    </xf>
    <xf numFmtId="0" fontId="64" fillId="0" borderId="117" xfId="0" applyFont="1" applyBorder="1" applyAlignment="1">
      <alignment/>
    </xf>
    <xf numFmtId="0" fontId="0" fillId="0" borderId="118" xfId="0" applyFill="1" applyBorder="1" applyAlignment="1">
      <alignment/>
    </xf>
    <xf numFmtId="0" fontId="51" fillId="0" borderId="119" xfId="0" applyFont="1" applyFill="1" applyBorder="1" applyAlignment="1">
      <alignment horizontal="center" vertical="center" wrapText="1"/>
    </xf>
    <xf numFmtId="0" fontId="30" fillId="0" borderId="116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120" xfId="0" applyFont="1" applyBorder="1" applyAlignment="1">
      <alignment/>
    </xf>
    <xf numFmtId="0" fontId="30" fillId="0" borderId="121" xfId="0" applyFont="1" applyBorder="1" applyAlignment="1">
      <alignment/>
    </xf>
    <xf numFmtId="1" fontId="23" fillId="0" borderId="62" xfId="0" applyNumberFormat="1" applyFont="1" applyFill="1" applyBorder="1" applyAlignment="1">
      <alignment horizontal="center" vertical="top" wrapText="1"/>
    </xf>
    <xf numFmtId="0" fontId="34" fillId="0" borderId="122" xfId="0" applyFont="1" applyFill="1" applyBorder="1" applyAlignment="1">
      <alignment horizontal="center" vertical="top" wrapText="1"/>
    </xf>
    <xf numFmtId="0" fontId="30" fillId="0" borderId="63" xfId="0" applyFont="1" applyFill="1" applyBorder="1" applyAlignment="1">
      <alignment horizontal="left" vertical="top" wrapText="1"/>
    </xf>
    <xf numFmtId="0" fontId="27" fillId="0" borderId="47" xfId="0" applyFont="1" applyFill="1" applyBorder="1" applyAlignment="1">
      <alignment horizontal="center" vertical="top" wrapText="1"/>
    </xf>
    <xf numFmtId="16" fontId="63" fillId="0" borderId="43" xfId="0" applyNumberFormat="1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top"/>
    </xf>
    <xf numFmtId="49" fontId="31" fillId="0" borderId="44" xfId="0" applyNumberFormat="1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/>
    </xf>
    <xf numFmtId="1" fontId="30" fillId="0" borderId="37" xfId="0" applyNumberFormat="1" applyFont="1" applyFill="1" applyBorder="1" applyAlignment="1">
      <alignment horizontal="center" vertical="top"/>
    </xf>
    <xf numFmtId="1" fontId="30" fillId="24" borderId="43" xfId="0" applyNumberFormat="1" applyFont="1" applyFill="1" applyBorder="1" applyAlignment="1">
      <alignment horizontal="center" vertical="top"/>
    </xf>
    <xf numFmtId="1" fontId="30" fillId="24" borderId="21" xfId="0" applyNumberFormat="1" applyFont="1" applyFill="1" applyBorder="1" applyAlignment="1">
      <alignment horizontal="center" vertical="top"/>
    </xf>
    <xf numFmtId="0" fontId="30" fillId="0" borderId="62" xfId="0" applyFont="1" applyFill="1" applyBorder="1" applyAlignment="1">
      <alignment horizontal="center"/>
    </xf>
    <xf numFmtId="0" fontId="31" fillId="24" borderId="40" xfId="0" applyFont="1" applyFill="1" applyBorder="1" applyAlignment="1">
      <alignment horizontal="center" vertical="top"/>
    </xf>
    <xf numFmtId="0" fontId="31" fillId="24" borderId="36" xfId="0" applyFont="1" applyFill="1" applyBorder="1" applyAlignment="1">
      <alignment horizontal="center" vertical="top"/>
    </xf>
    <xf numFmtId="0" fontId="30" fillId="24" borderId="58" xfId="0" applyFont="1" applyFill="1" applyBorder="1" applyAlignment="1">
      <alignment horizontal="center" vertical="top"/>
    </xf>
    <xf numFmtId="1" fontId="30" fillId="0" borderId="35" xfId="0" applyNumberFormat="1" applyFont="1" applyBorder="1" applyAlignment="1">
      <alignment horizontal="center" vertical="top"/>
    </xf>
    <xf numFmtId="0" fontId="30" fillId="0" borderId="35" xfId="0" applyFont="1" applyFill="1" applyBorder="1" applyAlignment="1">
      <alignment horizontal="center" vertical="top"/>
    </xf>
    <xf numFmtId="1" fontId="30" fillId="0" borderId="62" xfId="0" applyNumberFormat="1" applyFont="1" applyFill="1" applyBorder="1" applyAlignment="1">
      <alignment horizontal="center" vertical="top"/>
    </xf>
    <xf numFmtId="1" fontId="31" fillId="24" borderId="40" xfId="0" applyNumberFormat="1" applyFont="1" applyFill="1" applyBorder="1" applyAlignment="1">
      <alignment horizontal="center" vertical="top"/>
    </xf>
    <xf numFmtId="1" fontId="31" fillId="24" borderId="35" xfId="0" applyNumberFormat="1" applyFont="1" applyFill="1" applyBorder="1" applyAlignment="1">
      <alignment horizontal="center" vertical="top"/>
    </xf>
    <xf numFmtId="0" fontId="30" fillId="0" borderId="35" xfId="0" applyFont="1" applyBorder="1" applyAlignment="1">
      <alignment horizontal="center" vertical="top"/>
    </xf>
    <xf numFmtId="0" fontId="30" fillId="0" borderId="62" xfId="0" applyFont="1" applyFill="1" applyBorder="1" applyAlignment="1">
      <alignment horizontal="center" vertical="top"/>
    </xf>
    <xf numFmtId="0" fontId="30" fillId="0" borderId="104" xfId="0" applyFont="1" applyFill="1" applyBorder="1" applyAlignment="1">
      <alignment horizontal="left" vertical="center" wrapText="1"/>
    </xf>
    <xf numFmtId="0" fontId="27" fillId="0" borderId="105" xfId="0" applyFont="1" applyFill="1" applyBorder="1" applyAlignment="1">
      <alignment horizontal="center" vertical="center" wrapText="1"/>
    </xf>
    <xf numFmtId="1" fontId="23" fillId="0" borderId="35" xfId="0" applyNumberFormat="1" applyFont="1" applyFill="1" applyBorder="1" applyAlignment="1">
      <alignment horizontal="center" vertical="top" wrapText="1"/>
    </xf>
    <xf numFmtId="1" fontId="30" fillId="24" borderId="123" xfId="0" applyNumberFormat="1" applyFont="1" applyFill="1" applyBorder="1" applyAlignment="1">
      <alignment horizontal="center" vertical="top"/>
    </xf>
    <xf numFmtId="1" fontId="30" fillId="24" borderId="115" xfId="0" applyNumberFormat="1" applyFont="1" applyFill="1" applyBorder="1" applyAlignment="1">
      <alignment horizontal="center" vertical="top"/>
    </xf>
    <xf numFmtId="1" fontId="37" fillId="24" borderId="115" xfId="0" applyNumberFormat="1" applyFont="1" applyFill="1" applyBorder="1" applyAlignment="1">
      <alignment horizontal="center" vertical="top"/>
    </xf>
    <xf numFmtId="0" fontId="30" fillId="25" borderId="83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 wrapText="1"/>
    </xf>
    <xf numFmtId="0" fontId="27" fillId="0" borderId="83" xfId="0" applyFont="1" applyFill="1" applyBorder="1" applyAlignment="1">
      <alignment horizontal="center" vertical="center" wrapText="1"/>
    </xf>
    <xf numFmtId="1" fontId="23" fillId="0" borderId="35" xfId="0" applyNumberFormat="1" applyFont="1" applyFill="1" applyBorder="1" applyAlignment="1">
      <alignment horizontal="center" vertical="top"/>
    </xf>
    <xf numFmtId="0" fontId="54" fillId="0" borderId="35" xfId="0" applyFont="1" applyFill="1" applyBorder="1" applyAlignment="1">
      <alignment horizontal="center" vertical="top"/>
    </xf>
    <xf numFmtId="0" fontId="30" fillId="25" borderId="124" xfId="0" applyFont="1" applyFill="1" applyBorder="1" applyAlignment="1">
      <alignment horizontal="center" vertical="top"/>
    </xf>
    <xf numFmtId="0" fontId="34" fillId="0" borderId="104" xfId="0" applyFont="1" applyFill="1" applyBorder="1" applyAlignment="1">
      <alignment horizontal="left" wrapText="1"/>
    </xf>
    <xf numFmtId="0" fontId="31" fillId="0" borderId="125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top"/>
    </xf>
    <xf numFmtId="0" fontId="38" fillId="0" borderId="40" xfId="0" applyFont="1" applyFill="1" applyBorder="1" applyAlignment="1">
      <alignment horizontal="center" vertical="top"/>
    </xf>
    <xf numFmtId="0" fontId="22" fillId="7" borderId="40" xfId="0" applyFont="1" applyFill="1" applyBorder="1" applyAlignment="1">
      <alignment vertical="top"/>
    </xf>
    <xf numFmtId="0" fontId="22" fillId="7" borderId="35" xfId="0" applyFont="1" applyFill="1" applyBorder="1" applyAlignment="1">
      <alignment vertical="top"/>
    </xf>
    <xf numFmtId="0" fontId="73" fillId="0" borderId="12" xfId="0" applyFont="1" applyFill="1" applyBorder="1" applyAlignment="1">
      <alignment horizontal="center" vertical="top"/>
    </xf>
    <xf numFmtId="0" fontId="31" fillId="0" borderId="12" xfId="0" applyNumberFormat="1" applyFont="1" applyFill="1" applyBorder="1" applyAlignment="1">
      <alignment horizontal="center" vertical="top"/>
    </xf>
    <xf numFmtId="0" fontId="73" fillId="0" borderId="28" xfId="0" applyNumberFormat="1" applyFont="1" applyFill="1" applyBorder="1" applyAlignment="1">
      <alignment horizontal="center" vertical="top"/>
    </xf>
    <xf numFmtId="1" fontId="31" fillId="0" borderId="35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126" xfId="0" applyFont="1" applyFill="1" applyBorder="1" applyAlignment="1">
      <alignment horizontal="center" vertical="top"/>
    </xf>
    <xf numFmtId="0" fontId="30" fillId="25" borderId="127" xfId="0" applyFont="1" applyFill="1" applyBorder="1" applyAlignment="1">
      <alignment horizontal="center" vertical="top"/>
    </xf>
    <xf numFmtId="0" fontId="31" fillId="0" borderId="127" xfId="0" applyFont="1" applyFill="1" applyBorder="1" applyAlignment="1">
      <alignment horizontal="center" vertical="center" wrapText="1"/>
    </xf>
    <xf numFmtId="0" fontId="54" fillId="0" borderId="84" xfId="0" applyFont="1" applyFill="1" applyBorder="1" applyAlignment="1">
      <alignment horizontal="center" vertical="top"/>
    </xf>
    <xf numFmtId="0" fontId="54" fillId="0" borderId="81" xfId="0" applyFont="1" applyFill="1" applyBorder="1" applyAlignment="1">
      <alignment horizontal="center" vertical="top"/>
    </xf>
    <xf numFmtId="0" fontId="54" fillId="0" borderId="128" xfId="0" applyFont="1" applyFill="1" applyBorder="1" applyAlignment="1">
      <alignment horizontal="center" vertical="top"/>
    </xf>
    <xf numFmtId="0" fontId="23" fillId="0" borderId="113" xfId="0" applyFont="1" applyFill="1" applyBorder="1" applyAlignment="1">
      <alignment horizontal="center" vertical="top"/>
    </xf>
    <xf numFmtId="1" fontId="23" fillId="0" borderId="84" xfId="0" applyNumberFormat="1" applyFont="1" applyBorder="1" applyAlignment="1">
      <alignment horizontal="center" vertical="top" wrapText="1"/>
    </xf>
    <xf numFmtId="1" fontId="23" fillId="0" borderId="81" xfId="0" applyNumberFormat="1" applyFont="1" applyFill="1" applyBorder="1" applyAlignment="1">
      <alignment horizontal="center" vertical="top"/>
    </xf>
    <xf numFmtId="1" fontId="23" fillId="0" borderId="81" xfId="0" applyNumberFormat="1" applyFont="1" applyFill="1" applyBorder="1" applyAlignment="1">
      <alignment horizontal="center" vertical="top" wrapText="1"/>
    </xf>
    <xf numFmtId="0" fontId="23" fillId="0" borderId="128" xfId="0" applyFont="1" applyFill="1" applyBorder="1" applyAlignment="1">
      <alignment horizontal="center" vertical="top"/>
    </xf>
    <xf numFmtId="0" fontId="31" fillId="0" borderId="93" xfId="0" applyFont="1" applyFill="1" applyBorder="1" applyAlignment="1">
      <alignment horizontal="center" vertical="center" wrapText="1"/>
    </xf>
    <xf numFmtId="0" fontId="54" fillId="0" borderId="129" xfId="0" applyFont="1" applyFill="1" applyBorder="1" applyAlignment="1">
      <alignment horizontal="center" vertical="top"/>
    </xf>
    <xf numFmtId="0" fontId="54" fillId="0" borderId="130" xfId="0" applyFont="1" applyFill="1" applyBorder="1" applyAlignment="1">
      <alignment horizontal="center" vertical="top"/>
    </xf>
    <xf numFmtId="0" fontId="54" fillId="0" borderId="131" xfId="0" applyFont="1" applyFill="1" applyBorder="1" applyAlignment="1">
      <alignment horizontal="center" vertical="top"/>
    </xf>
    <xf numFmtId="1" fontId="23" fillId="0" borderId="129" xfId="0" applyNumberFormat="1" applyFont="1" applyBorder="1" applyAlignment="1">
      <alignment horizontal="center" vertical="top" wrapText="1"/>
    </xf>
    <xf numFmtId="1" fontId="23" fillId="0" borderId="130" xfId="0" applyNumberFormat="1" applyFont="1" applyFill="1" applyBorder="1" applyAlignment="1">
      <alignment horizontal="center" vertical="top"/>
    </xf>
    <xf numFmtId="1" fontId="23" fillId="0" borderId="130" xfId="0" applyNumberFormat="1" applyFont="1" applyFill="1" applyBorder="1" applyAlignment="1">
      <alignment horizontal="center" vertical="top" wrapText="1"/>
    </xf>
    <xf numFmtId="0" fontId="23" fillId="0" borderId="130" xfId="0" applyFont="1" applyFill="1" applyBorder="1" applyAlignment="1">
      <alignment horizontal="center" vertical="top"/>
    </xf>
    <xf numFmtId="0" fontId="23" fillId="0" borderId="132" xfId="0" applyFont="1" applyFill="1" applyBorder="1" applyAlignment="1">
      <alignment horizontal="center" vertical="top"/>
    </xf>
    <xf numFmtId="0" fontId="38" fillId="0" borderId="129" xfId="0" applyFont="1" applyFill="1" applyBorder="1" applyAlignment="1">
      <alignment horizontal="center" vertical="top"/>
    </xf>
    <xf numFmtId="0" fontId="38" fillId="0" borderId="130" xfId="0" applyFont="1" applyFill="1" applyBorder="1" applyAlignment="1">
      <alignment horizontal="center" vertical="top"/>
    </xf>
    <xf numFmtId="0" fontId="23" fillId="0" borderId="131" xfId="0" applyFont="1" applyFill="1" applyBorder="1" applyAlignment="1">
      <alignment horizontal="center" vertical="top"/>
    </xf>
    <xf numFmtId="0" fontId="23" fillId="0" borderId="129" xfId="0" applyFont="1" applyFill="1" applyBorder="1" applyAlignment="1">
      <alignment horizontal="center" vertical="top"/>
    </xf>
    <xf numFmtId="0" fontId="30" fillId="25" borderId="26" xfId="0" applyFont="1" applyFill="1" applyBorder="1" applyAlignment="1">
      <alignment horizontal="center" vertical="top"/>
    </xf>
    <xf numFmtId="0" fontId="34" fillId="0" borderId="133" xfId="0" applyFont="1" applyFill="1" applyBorder="1" applyAlignment="1">
      <alignment horizontal="left" wrapText="1"/>
    </xf>
    <xf numFmtId="0" fontId="54" fillId="0" borderId="134" xfId="0" applyFont="1" applyFill="1" applyBorder="1" applyAlignment="1">
      <alignment horizontal="center" vertical="top"/>
    </xf>
    <xf numFmtId="0" fontId="23" fillId="0" borderId="135" xfId="0" applyFont="1" applyFill="1" applyBorder="1" applyAlignment="1">
      <alignment horizontal="center" vertical="top"/>
    </xf>
    <xf numFmtId="1" fontId="23" fillId="0" borderId="136" xfId="0" applyNumberFormat="1" applyFont="1" applyBorder="1" applyAlignment="1">
      <alignment horizontal="center" vertical="top" wrapText="1"/>
    </xf>
    <xf numFmtId="1" fontId="23" fillId="0" borderId="137" xfId="0" applyNumberFormat="1" applyFont="1" applyFill="1" applyBorder="1" applyAlignment="1">
      <alignment horizontal="center" vertical="top"/>
    </xf>
    <xf numFmtId="1" fontId="23" fillId="0" borderId="137" xfId="0" applyNumberFormat="1" applyFont="1" applyFill="1" applyBorder="1" applyAlignment="1">
      <alignment horizontal="center" vertical="top" wrapText="1"/>
    </xf>
    <xf numFmtId="0" fontId="23" fillId="0" borderId="137" xfId="0" applyFont="1" applyFill="1" applyBorder="1" applyAlignment="1">
      <alignment horizontal="center" vertical="top"/>
    </xf>
    <xf numFmtId="0" fontId="23" fillId="0" borderId="138" xfId="0" applyFont="1" applyFill="1" applyBorder="1" applyAlignment="1">
      <alignment horizontal="center" vertical="top"/>
    </xf>
    <xf numFmtId="0" fontId="38" fillId="0" borderId="136" xfId="0" applyFont="1" applyFill="1" applyBorder="1" applyAlignment="1">
      <alignment horizontal="center" vertical="top"/>
    </xf>
    <xf numFmtId="0" fontId="38" fillId="0" borderId="137" xfId="0" applyFont="1" applyFill="1" applyBorder="1" applyAlignment="1">
      <alignment horizontal="center" vertical="top"/>
    </xf>
    <xf numFmtId="0" fontId="23" fillId="0" borderId="136" xfId="0" applyFont="1" applyFill="1" applyBorder="1" applyAlignment="1">
      <alignment horizontal="center" vertical="top"/>
    </xf>
    <xf numFmtId="0" fontId="30" fillId="25" borderId="92" xfId="0" applyFont="1" applyFill="1" applyBorder="1" applyAlignment="1">
      <alignment horizontal="center" vertical="top"/>
    </xf>
    <xf numFmtId="0" fontId="30" fillId="25" borderId="119" xfId="0" applyFont="1" applyFill="1" applyBorder="1" applyAlignment="1">
      <alignment horizontal="center" vertical="top"/>
    </xf>
    <xf numFmtId="0" fontId="30" fillId="25" borderId="93" xfId="0" applyFont="1" applyFill="1" applyBorder="1" applyAlignment="1">
      <alignment horizontal="center" vertical="top"/>
    </xf>
    <xf numFmtId="0" fontId="74" fillId="0" borderId="51" xfId="0" applyFont="1" applyFill="1" applyBorder="1" applyAlignment="1">
      <alignment horizontal="left" vertical="center" wrapText="1"/>
    </xf>
    <xf numFmtId="0" fontId="74" fillId="0" borderId="63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center" vertical="center" wrapText="1"/>
    </xf>
    <xf numFmtId="1" fontId="23" fillId="0" borderId="81" xfId="0" applyNumberFormat="1" applyFont="1" applyBorder="1" applyAlignment="1">
      <alignment horizontal="center" vertical="top" wrapText="1"/>
    </xf>
    <xf numFmtId="0" fontId="30" fillId="25" borderId="42" xfId="0" applyFont="1" applyFill="1" applyBorder="1" applyAlignment="1">
      <alignment horizontal="center" vertical="top"/>
    </xf>
    <xf numFmtId="0" fontId="31" fillId="0" borderId="139" xfId="0" applyFont="1" applyFill="1" applyBorder="1" applyAlignment="1">
      <alignment horizontal="center" vertical="center" wrapText="1"/>
    </xf>
    <xf numFmtId="0" fontId="30" fillId="25" borderId="99" xfId="0" applyFont="1" applyFill="1" applyBorder="1" applyAlignment="1">
      <alignment horizontal="center" vertical="top"/>
    </xf>
    <xf numFmtId="0" fontId="34" fillId="0" borderId="97" xfId="0" applyFont="1" applyFill="1" applyBorder="1" applyAlignment="1">
      <alignment horizontal="left" wrapText="1"/>
    </xf>
    <xf numFmtId="0" fontId="31" fillId="0" borderId="98" xfId="0" applyFont="1" applyFill="1" applyBorder="1" applyAlignment="1">
      <alignment horizontal="center" vertical="center" wrapText="1"/>
    </xf>
    <xf numFmtId="0" fontId="54" fillId="0" borderId="140" xfId="0" applyFont="1" applyFill="1" applyBorder="1" applyAlignment="1">
      <alignment horizontal="center" vertical="top"/>
    </xf>
    <xf numFmtId="1" fontId="23" fillId="0" borderId="130" xfId="0" applyNumberFormat="1" applyFont="1" applyBorder="1" applyAlignment="1">
      <alignment horizontal="center" vertical="top" wrapText="1"/>
    </xf>
    <xf numFmtId="0" fontId="23" fillId="0" borderId="140" xfId="0" applyFont="1" applyFill="1" applyBorder="1" applyAlignment="1">
      <alignment horizontal="center" vertical="top"/>
    </xf>
    <xf numFmtId="0" fontId="34" fillId="0" borderId="50" xfId="0" applyFont="1" applyFill="1" applyBorder="1" applyAlignment="1">
      <alignment horizontal="left" wrapText="1"/>
    </xf>
    <xf numFmtId="0" fontId="54" fillId="0" borderId="69" xfId="0" applyFont="1" applyFill="1" applyBorder="1" applyAlignment="1">
      <alignment horizontal="center" vertical="top"/>
    </xf>
    <xf numFmtId="0" fontId="54" fillId="0" borderId="22" xfId="0" applyFont="1" applyFill="1" applyBorder="1" applyAlignment="1">
      <alignment horizontal="center" vertical="top"/>
    </xf>
    <xf numFmtId="0" fontId="54" fillId="0" borderId="141" xfId="0" applyFont="1" applyFill="1" applyBorder="1" applyAlignment="1">
      <alignment horizontal="center" vertical="top"/>
    </xf>
    <xf numFmtId="0" fontId="23" fillId="0" borderId="142" xfId="0" applyFont="1" applyFill="1" applyBorder="1" applyAlignment="1">
      <alignment horizontal="center" vertical="top"/>
    </xf>
    <xf numFmtId="1" fontId="23" fillId="0" borderId="22" xfId="0" applyNumberFormat="1" applyFont="1" applyBorder="1" applyAlignment="1">
      <alignment horizontal="center" vertical="top" wrapText="1"/>
    </xf>
    <xf numFmtId="1" fontId="23" fillId="0" borderId="22" xfId="0" applyNumberFormat="1" applyFont="1" applyFill="1" applyBorder="1" applyAlignment="1">
      <alignment horizontal="center" vertical="top"/>
    </xf>
    <xf numFmtId="1" fontId="23" fillId="0" borderId="22" xfId="0" applyNumberFormat="1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/>
    </xf>
    <xf numFmtId="0" fontId="23" fillId="0" borderId="41" xfId="0" applyFont="1" applyFill="1" applyBorder="1" applyAlignment="1">
      <alignment horizontal="center" vertical="top"/>
    </xf>
    <xf numFmtId="0" fontId="38" fillId="0" borderId="142" xfId="0" applyFont="1" applyFill="1" applyBorder="1" applyAlignment="1">
      <alignment horizontal="center" vertical="top"/>
    </xf>
    <xf numFmtId="0" fontId="38" fillId="0" borderId="22" xfId="0" applyFont="1" applyFill="1" applyBorder="1" applyAlignment="1">
      <alignment horizontal="center" vertical="top"/>
    </xf>
    <xf numFmtId="0" fontId="23" fillId="0" borderId="141" xfId="0" applyFont="1" applyFill="1" applyBorder="1" applyAlignment="1">
      <alignment horizontal="center" vertical="top"/>
    </xf>
    <xf numFmtId="0" fontId="30" fillId="25" borderId="143" xfId="0" applyFont="1" applyFill="1" applyBorder="1" applyAlignment="1">
      <alignment horizontal="center" vertical="top"/>
    </xf>
    <xf numFmtId="0" fontId="30" fillId="25" borderId="65" xfId="0" applyFont="1" applyFill="1" applyBorder="1" applyAlignment="1">
      <alignment horizontal="center" vertical="top"/>
    </xf>
    <xf numFmtId="0" fontId="30" fillId="25" borderId="68" xfId="0" applyFont="1" applyFill="1" applyBorder="1" applyAlignment="1">
      <alignment horizontal="center" vertical="top"/>
    </xf>
    <xf numFmtId="0" fontId="30" fillId="25" borderId="62" xfId="0" applyFont="1" applyFill="1" applyBorder="1" applyAlignment="1">
      <alignment horizontal="center" vertical="top"/>
    </xf>
    <xf numFmtId="0" fontId="30" fillId="25" borderId="14" xfId="0" applyFont="1" applyFill="1" applyBorder="1" applyAlignment="1">
      <alignment horizontal="center" vertical="top"/>
    </xf>
    <xf numFmtId="0" fontId="30" fillId="25" borderId="37" xfId="0" applyFont="1" applyFill="1" applyBorder="1" applyAlignment="1">
      <alignment horizontal="center" vertical="top"/>
    </xf>
    <xf numFmtId="0" fontId="30" fillId="0" borderId="51" xfId="0" applyFont="1" applyFill="1" applyBorder="1" applyAlignment="1">
      <alignment horizontal="left" wrapText="1"/>
    </xf>
    <xf numFmtId="0" fontId="23" fillId="0" borderId="35" xfId="0" applyFont="1" applyFill="1" applyBorder="1" applyAlignment="1">
      <alignment horizontal="center" vertical="top"/>
    </xf>
    <xf numFmtId="0" fontId="30" fillId="25" borderId="144" xfId="0" applyFont="1" applyFill="1" applyBorder="1" applyAlignment="1">
      <alignment horizontal="center" vertical="top"/>
    </xf>
    <xf numFmtId="0" fontId="31" fillId="0" borderId="144" xfId="0" applyFont="1" applyFill="1" applyBorder="1" applyAlignment="1">
      <alignment horizontal="center" vertical="center" wrapText="1"/>
    </xf>
    <xf numFmtId="0" fontId="54" fillId="0" borderId="142" xfId="0" applyFont="1" applyFill="1" applyBorder="1" applyAlignment="1">
      <alignment horizontal="center" vertical="top"/>
    </xf>
    <xf numFmtId="1" fontId="23" fillId="0" borderId="142" xfId="0" applyNumberFormat="1" applyFont="1" applyBorder="1" applyAlignment="1">
      <alignment horizontal="center" vertical="top" wrapText="1"/>
    </xf>
    <xf numFmtId="0" fontId="34" fillId="0" borderId="126" xfId="0" applyFont="1" applyFill="1" applyBorder="1" applyAlignment="1">
      <alignment horizontal="left" wrapText="1"/>
    </xf>
    <xf numFmtId="0" fontId="27" fillId="0" borderId="93" xfId="0" applyFont="1" applyFill="1" applyBorder="1" applyAlignment="1">
      <alignment horizontal="center" vertical="center" wrapText="1"/>
    </xf>
    <xf numFmtId="0" fontId="31" fillId="0" borderId="145" xfId="0" applyFont="1" applyFill="1" applyBorder="1" applyAlignment="1">
      <alignment horizontal="center" vertical="center" wrapText="1"/>
    </xf>
    <xf numFmtId="2" fontId="23" fillId="0" borderId="36" xfId="0" applyNumberFormat="1" applyFont="1" applyFill="1" applyBorder="1" applyAlignment="1">
      <alignment horizontal="center" vertical="top"/>
    </xf>
    <xf numFmtId="16" fontId="75" fillId="0" borderId="28" xfId="0" applyNumberFormat="1" applyFont="1" applyFill="1" applyBorder="1" applyAlignment="1">
      <alignment horizontal="center" vertical="top" wrapText="1"/>
    </xf>
    <xf numFmtId="49" fontId="76" fillId="0" borderId="44" xfId="0" applyNumberFormat="1" applyFont="1" applyFill="1" applyBorder="1" applyAlignment="1">
      <alignment horizontal="center" vertical="top"/>
    </xf>
    <xf numFmtId="0" fontId="77" fillId="0" borderId="47" xfId="0" applyFont="1" applyFill="1" applyBorder="1" applyAlignment="1">
      <alignment horizontal="center" vertical="top" wrapText="1"/>
    </xf>
    <xf numFmtId="0" fontId="30" fillId="25" borderId="0" xfId="0" applyFont="1" applyFill="1" applyBorder="1" applyAlignment="1">
      <alignment horizontal="center" vertical="top"/>
    </xf>
    <xf numFmtId="0" fontId="30" fillId="0" borderId="50" xfId="0" applyFont="1" applyFill="1" applyBorder="1" applyAlignment="1">
      <alignment horizontal="left" vertical="center" wrapText="1"/>
    </xf>
    <xf numFmtId="0" fontId="30" fillId="25" borderId="146" xfId="0" applyFont="1" applyFill="1" applyBorder="1" applyAlignment="1">
      <alignment horizontal="center" vertical="top"/>
    </xf>
    <xf numFmtId="0" fontId="30" fillId="0" borderId="147" xfId="0" applyFont="1" applyFill="1" applyBorder="1" applyAlignment="1">
      <alignment horizontal="left" vertical="center" wrapText="1"/>
    </xf>
    <xf numFmtId="0" fontId="23" fillId="0" borderId="148" xfId="0" applyFont="1" applyFill="1" applyBorder="1" applyAlignment="1">
      <alignment horizontal="center" vertical="top"/>
    </xf>
    <xf numFmtId="0" fontId="23" fillId="0" borderId="149" xfId="0" applyFont="1" applyFill="1" applyBorder="1" applyAlignment="1">
      <alignment horizontal="center" vertical="top"/>
    </xf>
    <xf numFmtId="0" fontId="38" fillId="0" borderId="150" xfId="0" applyFont="1" applyFill="1" applyBorder="1" applyAlignment="1">
      <alignment horizontal="center" vertical="top"/>
    </xf>
    <xf numFmtId="0" fontId="38" fillId="0" borderId="148" xfId="0" applyFont="1" applyFill="1" applyBorder="1" applyAlignment="1">
      <alignment horizontal="center" vertical="top"/>
    </xf>
    <xf numFmtId="0" fontId="23" fillId="0" borderId="151" xfId="0" applyFont="1" applyFill="1" applyBorder="1" applyAlignment="1">
      <alignment horizontal="center" vertical="top"/>
    </xf>
    <xf numFmtId="1" fontId="23" fillId="0" borderId="152" xfId="0" applyNumberFormat="1" applyFont="1" applyBorder="1" applyAlignment="1">
      <alignment horizontal="center" vertical="top" wrapText="1"/>
    </xf>
    <xf numFmtId="1" fontId="23" fillId="0" borderId="153" xfId="0" applyNumberFormat="1" applyFont="1" applyFill="1" applyBorder="1" applyAlignment="1">
      <alignment horizontal="center" vertical="top"/>
    </xf>
    <xf numFmtId="1" fontId="23" fillId="0" borderId="153" xfId="0" applyNumberFormat="1" applyFont="1" applyBorder="1" applyAlignment="1">
      <alignment horizontal="center" vertical="top" wrapText="1"/>
    </xf>
    <xf numFmtId="1" fontId="23" fillId="0" borderId="153" xfId="0" applyNumberFormat="1" applyFont="1" applyFill="1" applyBorder="1" applyAlignment="1">
      <alignment horizontal="center" vertical="top" wrapText="1"/>
    </xf>
    <xf numFmtId="0" fontId="23" fillId="0" borderId="153" xfId="0" applyFont="1" applyFill="1" applyBorder="1" applyAlignment="1">
      <alignment horizontal="center" vertical="top"/>
    </xf>
    <xf numFmtId="0" fontId="23" fillId="0" borderId="154" xfId="0" applyFont="1" applyFill="1" applyBorder="1" applyAlignment="1">
      <alignment horizontal="center" vertical="top"/>
    </xf>
    <xf numFmtId="1" fontId="23" fillId="0" borderId="155" xfId="0" applyNumberFormat="1" applyFont="1" applyBorder="1" applyAlignment="1">
      <alignment horizontal="center" vertical="top" wrapText="1"/>
    </xf>
    <xf numFmtId="0" fontId="22" fillId="28" borderId="140" xfId="0" applyFont="1" applyFill="1" applyBorder="1" applyAlignment="1">
      <alignment horizontal="center" vertical="top"/>
    </xf>
    <xf numFmtId="0" fontId="23" fillId="28" borderId="130" xfId="0" applyFont="1" applyFill="1" applyBorder="1" applyAlignment="1">
      <alignment horizontal="center" vertical="top"/>
    </xf>
    <xf numFmtId="0" fontId="23" fillId="28" borderId="131" xfId="0" applyFont="1" applyFill="1" applyBorder="1" applyAlignment="1">
      <alignment horizontal="center" vertical="top"/>
    </xf>
    <xf numFmtId="0" fontId="22" fillId="28" borderId="155" xfId="0" applyFont="1" applyFill="1" applyBorder="1" applyAlignment="1">
      <alignment horizontal="center" vertical="top"/>
    </xf>
    <xf numFmtId="0" fontId="23" fillId="28" borderId="81" xfId="0" applyFont="1" applyFill="1" applyBorder="1" applyAlignment="1">
      <alignment horizontal="center" vertical="top"/>
    </xf>
    <xf numFmtId="0" fontId="23" fillId="28" borderId="128" xfId="0" applyFont="1" applyFill="1" applyBorder="1" applyAlignment="1">
      <alignment horizontal="center" vertical="top"/>
    </xf>
    <xf numFmtId="0" fontId="22" fillId="28" borderId="129" xfId="0" applyFont="1" applyFill="1" applyBorder="1" applyAlignment="1">
      <alignment horizontal="center" vertical="top"/>
    </xf>
    <xf numFmtId="0" fontId="23" fillId="28" borderId="132" xfId="0" applyFont="1" applyFill="1" applyBorder="1" applyAlignment="1">
      <alignment horizontal="center" vertical="top"/>
    </xf>
    <xf numFmtId="0" fontId="23" fillId="29" borderId="0" xfId="0" applyFont="1" applyFill="1" applyAlignment="1">
      <alignment/>
    </xf>
    <xf numFmtId="0" fontId="23" fillId="29" borderId="72" xfId="0" applyFont="1" applyFill="1" applyBorder="1" applyAlignment="1">
      <alignment/>
    </xf>
    <xf numFmtId="0" fontId="23" fillId="29" borderId="156" xfId="0" applyFont="1" applyFill="1" applyBorder="1" applyAlignment="1">
      <alignment/>
    </xf>
    <xf numFmtId="0" fontId="23" fillId="29" borderId="157" xfId="0" applyFont="1" applyFill="1" applyBorder="1" applyAlignment="1">
      <alignment horizontal="center" vertical="top" wrapText="1"/>
    </xf>
    <xf numFmtId="0" fontId="23" fillId="29" borderId="110" xfId="0" applyFont="1" applyFill="1" applyBorder="1" applyAlignment="1">
      <alignment horizontal="center" vertical="top" wrapText="1"/>
    </xf>
    <xf numFmtId="0" fontId="57" fillId="29" borderId="158" xfId="0" applyFont="1" applyFill="1" applyBorder="1" applyAlignment="1">
      <alignment horizontal="center" vertical="top" textRotation="88" wrapText="1"/>
    </xf>
    <xf numFmtId="0" fontId="28" fillId="29" borderId="159" xfId="0" applyFont="1" applyFill="1" applyBorder="1" applyAlignment="1">
      <alignment vertical="top" textRotation="90" wrapText="1"/>
    </xf>
    <xf numFmtId="0" fontId="57" fillId="29" borderId="159" xfId="0" applyFont="1" applyFill="1" applyBorder="1" applyAlignment="1">
      <alignment horizontal="center" vertical="top" textRotation="90" wrapText="1"/>
    </xf>
    <xf numFmtId="0" fontId="28" fillId="29" borderId="160" xfId="0" applyFont="1" applyFill="1" applyBorder="1" applyAlignment="1">
      <alignment vertical="top" textRotation="90" wrapText="1"/>
    </xf>
    <xf numFmtId="0" fontId="23" fillId="29" borderId="156" xfId="0" applyFont="1" applyFill="1" applyBorder="1" applyAlignment="1">
      <alignment horizontal="center" vertical="center" wrapText="1"/>
    </xf>
    <xf numFmtId="0" fontId="23" fillId="29" borderId="75" xfId="0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0" fillId="29" borderId="106" xfId="0" applyFill="1" applyBorder="1" applyAlignment="1">
      <alignment/>
    </xf>
    <xf numFmtId="0" fontId="0" fillId="29" borderId="107" xfId="0" applyFill="1" applyBorder="1" applyAlignment="1">
      <alignment/>
    </xf>
    <xf numFmtId="0" fontId="0" fillId="29" borderId="109" xfId="0" applyFill="1" applyBorder="1" applyAlignment="1">
      <alignment/>
    </xf>
    <xf numFmtId="0" fontId="0" fillId="29" borderId="161" xfId="0" applyFill="1" applyBorder="1" applyAlignment="1">
      <alignment/>
    </xf>
    <xf numFmtId="0" fontId="0" fillId="29" borderId="111" xfId="0" applyFill="1" applyBorder="1" applyAlignment="1">
      <alignment/>
    </xf>
    <xf numFmtId="0" fontId="0" fillId="29" borderId="71" xfId="0" applyFill="1" applyBorder="1" applyAlignment="1">
      <alignment/>
    </xf>
    <xf numFmtId="0" fontId="0" fillId="29" borderId="162" xfId="0" applyFill="1" applyBorder="1" applyAlignment="1">
      <alignment/>
    </xf>
    <xf numFmtId="0" fontId="0" fillId="29" borderId="112" xfId="0" applyFill="1" applyBorder="1" applyAlignment="1">
      <alignment/>
    </xf>
    <xf numFmtId="0" fontId="0" fillId="29" borderId="80" xfId="0" applyFill="1" applyBorder="1" applyAlignment="1">
      <alignment/>
    </xf>
    <xf numFmtId="0" fontId="0" fillId="29" borderId="102" xfId="0" applyFill="1" applyBorder="1" applyAlignment="1">
      <alignment/>
    </xf>
    <xf numFmtId="0" fontId="0" fillId="29" borderId="126" xfId="0" applyFill="1" applyBorder="1" applyAlignment="1">
      <alignment/>
    </xf>
    <xf numFmtId="0" fontId="0" fillId="29" borderId="0" xfId="0" applyFill="1" applyBorder="1" applyAlignment="1">
      <alignment/>
    </xf>
    <xf numFmtId="1" fontId="23" fillId="29" borderId="58" xfId="0" applyNumberFormat="1" applyFont="1" applyFill="1" applyBorder="1" applyAlignment="1">
      <alignment horizontal="center" vertical="top" wrapText="1"/>
    </xf>
    <xf numFmtId="1" fontId="23" fillId="29" borderId="35" xfId="0" applyNumberFormat="1" applyFont="1" applyFill="1" applyBorder="1" applyAlignment="1">
      <alignment horizontal="center" vertical="top" wrapText="1"/>
    </xf>
    <xf numFmtId="1" fontId="23" fillId="29" borderId="62" xfId="0" applyNumberFormat="1" applyFont="1" applyFill="1" applyBorder="1" applyAlignment="1">
      <alignment horizontal="center" vertical="top" wrapText="1"/>
    </xf>
    <xf numFmtId="1" fontId="30" fillId="30" borderId="13" xfId="0" applyNumberFormat="1" applyFont="1" applyFill="1" applyBorder="1" applyAlignment="1">
      <alignment horizontal="center" vertical="top"/>
    </xf>
    <xf numFmtId="1" fontId="30" fillId="30" borderId="12" xfId="0" applyNumberFormat="1" applyFont="1" applyFill="1" applyBorder="1" applyAlignment="1">
      <alignment horizontal="center" vertical="top"/>
    </xf>
    <xf numFmtId="172" fontId="30" fillId="30" borderId="14" xfId="0" applyNumberFormat="1" applyFont="1" applyFill="1" applyBorder="1" applyAlignment="1">
      <alignment horizontal="center" vertical="top"/>
    </xf>
    <xf numFmtId="0" fontId="30" fillId="29" borderId="12" xfId="0" applyFont="1" applyFill="1" applyBorder="1" applyAlignment="1">
      <alignment horizontal="center" vertical="top"/>
    </xf>
    <xf numFmtId="0" fontId="30" fillId="29" borderId="14" xfId="0" applyFont="1" applyFill="1" applyBorder="1" applyAlignment="1">
      <alignment horizontal="center" vertical="top"/>
    </xf>
    <xf numFmtId="1" fontId="30" fillId="30" borderId="38" xfId="0" applyNumberFormat="1" applyFont="1" applyFill="1" applyBorder="1" applyAlignment="1">
      <alignment horizontal="center" vertical="top"/>
    </xf>
    <xf numFmtId="1" fontId="30" fillId="30" borderId="21" xfId="0" applyNumberFormat="1" applyFont="1" applyFill="1" applyBorder="1" applyAlignment="1">
      <alignment horizontal="center" vertical="top"/>
    </xf>
    <xf numFmtId="0" fontId="30" fillId="29" borderId="21" xfId="0" applyFont="1" applyFill="1" applyBorder="1" applyAlignment="1">
      <alignment horizontal="center" vertical="top"/>
    </xf>
    <xf numFmtId="0" fontId="30" fillId="29" borderId="37" xfId="0" applyFont="1" applyFill="1" applyBorder="1" applyAlignment="1">
      <alignment horizontal="center" vertical="top"/>
    </xf>
    <xf numFmtId="1" fontId="31" fillId="30" borderId="58" xfId="0" applyNumberFormat="1" applyFont="1" applyFill="1" applyBorder="1" applyAlignment="1">
      <alignment horizontal="center" vertical="top"/>
    </xf>
    <xf numFmtId="1" fontId="31" fillId="30" borderId="35" xfId="0" applyNumberFormat="1" applyFont="1" applyFill="1" applyBorder="1" applyAlignment="1">
      <alignment horizontal="center" vertical="top"/>
    </xf>
    <xf numFmtId="0" fontId="31" fillId="29" borderId="35" xfId="0" applyFont="1" applyFill="1" applyBorder="1" applyAlignment="1">
      <alignment horizontal="center" vertical="top"/>
    </xf>
    <xf numFmtId="0" fontId="31" fillId="29" borderId="62" xfId="0" applyFont="1" applyFill="1" applyBorder="1" applyAlignment="1">
      <alignment horizontal="center" vertical="top"/>
    </xf>
    <xf numFmtId="1" fontId="31" fillId="30" borderId="13" xfId="0" applyNumberFormat="1" applyFont="1" applyFill="1" applyBorder="1" applyAlignment="1">
      <alignment horizontal="center" vertical="top"/>
    </xf>
    <xf numFmtId="1" fontId="31" fillId="30" borderId="12" xfId="0" applyNumberFormat="1" applyFont="1" applyFill="1" applyBorder="1" applyAlignment="1">
      <alignment horizontal="center" vertical="top"/>
    </xf>
    <xf numFmtId="0" fontId="31" fillId="29" borderId="12" xfId="0" applyFont="1" applyFill="1" applyBorder="1" applyAlignment="1">
      <alignment horizontal="center" vertical="top"/>
    </xf>
    <xf numFmtId="0" fontId="31" fillId="29" borderId="14" xfId="0" applyFont="1" applyFill="1" applyBorder="1" applyAlignment="1">
      <alignment horizontal="center" vertical="top"/>
    </xf>
    <xf numFmtId="1" fontId="30" fillId="30" borderId="58" xfId="0" applyNumberFormat="1" applyFont="1" applyFill="1" applyBorder="1" applyAlignment="1">
      <alignment horizontal="center" vertical="top"/>
    </xf>
    <xf numFmtId="1" fontId="30" fillId="30" borderId="35" xfId="0" applyNumberFormat="1" applyFont="1" applyFill="1" applyBorder="1" applyAlignment="1">
      <alignment horizontal="center" vertical="top"/>
    </xf>
    <xf numFmtId="0" fontId="30" fillId="29" borderId="35" xfId="0" applyFont="1" applyFill="1" applyBorder="1" applyAlignment="1">
      <alignment horizontal="center" vertical="top"/>
    </xf>
    <xf numFmtId="0" fontId="30" fillId="29" borderId="62" xfId="0" applyFont="1" applyFill="1" applyBorder="1" applyAlignment="1">
      <alignment horizontal="center" vertical="top"/>
    </xf>
    <xf numFmtId="0" fontId="30" fillId="30" borderId="12" xfId="0" applyFont="1" applyFill="1" applyBorder="1" applyAlignment="1">
      <alignment horizontal="center" vertical="top"/>
    </xf>
    <xf numFmtId="0" fontId="30" fillId="30" borderId="14" xfId="0" applyFont="1" applyFill="1" applyBorder="1" applyAlignment="1">
      <alignment horizontal="center" vertical="top"/>
    </xf>
    <xf numFmtId="0" fontId="30" fillId="30" borderId="13" xfId="0" applyFont="1" applyFill="1" applyBorder="1" applyAlignment="1">
      <alignment horizontal="center" vertical="top"/>
    </xf>
    <xf numFmtId="0" fontId="23" fillId="29" borderId="13" xfId="0" applyFont="1" applyFill="1" applyBorder="1" applyAlignment="1">
      <alignment horizontal="center" vertical="top"/>
    </xf>
    <xf numFmtId="0" fontId="23" fillId="29" borderId="12" xfId="0" applyFont="1" applyFill="1" applyBorder="1" applyAlignment="1">
      <alignment horizontal="center" vertical="top"/>
    </xf>
    <xf numFmtId="0" fontId="23" fillId="29" borderId="12" xfId="0" applyFont="1" applyFill="1" applyBorder="1" applyAlignment="1">
      <alignment vertical="top"/>
    </xf>
    <xf numFmtId="0" fontId="23" fillId="29" borderId="14" xfId="0" applyFont="1" applyFill="1" applyBorder="1" applyAlignment="1">
      <alignment vertical="top"/>
    </xf>
    <xf numFmtId="0" fontId="23" fillId="29" borderId="28" xfId="0" applyFont="1" applyFill="1" applyBorder="1" applyAlignment="1">
      <alignment horizontal="center" vertical="top"/>
    </xf>
    <xf numFmtId="0" fontId="23" fillId="29" borderId="14" xfId="0" applyFont="1" applyFill="1" applyBorder="1" applyAlignment="1">
      <alignment horizontal="center" vertical="top"/>
    </xf>
    <xf numFmtId="0" fontId="23" fillId="29" borderId="15" xfId="0" applyFont="1" applyFill="1" applyBorder="1" applyAlignment="1">
      <alignment horizontal="center" vertical="top"/>
    </xf>
    <xf numFmtId="0" fontId="22" fillId="29" borderId="29" xfId="0" applyFont="1" applyFill="1" applyBorder="1" applyAlignment="1">
      <alignment horizontal="center" vertical="top"/>
    </xf>
    <xf numFmtId="0" fontId="23" fillId="29" borderId="17" xfId="0" applyFont="1" applyFill="1" applyBorder="1" applyAlignment="1">
      <alignment horizontal="center" vertical="top"/>
    </xf>
    <xf numFmtId="0" fontId="23" fillId="29" borderId="37" xfId="0" applyFont="1" applyFill="1" applyBorder="1" applyAlignment="1">
      <alignment horizontal="center" vertical="top"/>
    </xf>
    <xf numFmtId="0" fontId="23" fillId="30" borderId="40" xfId="0" applyFont="1" applyFill="1" applyBorder="1" applyAlignment="1">
      <alignment horizontal="center" vertical="top"/>
    </xf>
    <xf numFmtId="0" fontId="23" fillId="30" borderId="35" xfId="0" applyFont="1" applyFill="1" applyBorder="1" applyAlignment="1">
      <alignment horizontal="center" vertical="top"/>
    </xf>
    <xf numFmtId="0" fontId="23" fillId="30" borderId="36" xfId="0" applyFont="1" applyFill="1" applyBorder="1" applyAlignment="1">
      <alignment horizontal="center" vertical="top"/>
    </xf>
    <xf numFmtId="0" fontId="23" fillId="29" borderId="40" xfId="0" applyFont="1" applyFill="1" applyBorder="1" applyAlignment="1">
      <alignment horizontal="center" vertical="top"/>
    </xf>
    <xf numFmtId="0" fontId="23" fillId="29" borderId="35" xfId="0" applyFont="1" applyFill="1" applyBorder="1" applyAlignment="1">
      <alignment horizontal="center" vertical="top"/>
    </xf>
    <xf numFmtId="0" fontId="76" fillId="29" borderId="35" xfId="0" applyFont="1" applyFill="1" applyBorder="1" applyAlignment="1">
      <alignment horizontal="center" vertical="top"/>
    </xf>
    <xf numFmtId="0" fontId="23" fillId="29" borderId="36" xfId="0" applyFont="1" applyFill="1" applyBorder="1" applyAlignment="1">
      <alignment horizontal="center" vertical="top"/>
    </xf>
    <xf numFmtId="0" fontId="23" fillId="29" borderId="21" xfId="0" applyFont="1" applyFill="1" applyBorder="1" applyAlignment="1">
      <alignment horizontal="center" vertical="top"/>
    </xf>
    <xf numFmtId="0" fontId="23" fillId="29" borderId="163" xfId="0" applyFont="1" applyFill="1" applyBorder="1" applyAlignment="1">
      <alignment horizontal="center" vertical="top"/>
    </xf>
    <xf numFmtId="0" fontId="23" fillId="29" borderId="137" xfId="0" applyFont="1" applyFill="1" applyBorder="1" applyAlignment="1">
      <alignment horizontal="center" vertical="top"/>
    </xf>
    <xf numFmtId="0" fontId="23" fillId="29" borderId="134" xfId="0" applyFont="1" applyFill="1" applyBorder="1" applyAlignment="1">
      <alignment horizontal="center" vertical="top"/>
    </xf>
    <xf numFmtId="0" fontId="22" fillId="29" borderId="140" xfId="0" applyFont="1" applyFill="1" applyBorder="1" applyAlignment="1">
      <alignment horizontal="center" vertical="top"/>
    </xf>
    <xf numFmtId="0" fontId="23" fillId="29" borderId="130" xfId="0" applyFont="1" applyFill="1" applyBorder="1" applyAlignment="1">
      <alignment horizontal="center" vertical="top"/>
    </xf>
    <xf numFmtId="0" fontId="23" fillId="29" borderId="131" xfId="0" applyFont="1" applyFill="1" applyBorder="1" applyAlignment="1">
      <alignment horizontal="center" vertical="top"/>
    </xf>
    <xf numFmtId="0" fontId="23" fillId="29" borderId="69" xfId="0" applyFont="1" applyFill="1" applyBorder="1" applyAlignment="1">
      <alignment horizontal="center" vertical="top"/>
    </xf>
    <xf numFmtId="0" fontId="23" fillId="29" borderId="22" xfId="0" applyFont="1" applyFill="1" applyBorder="1" applyAlignment="1">
      <alignment horizontal="center" vertical="top"/>
    </xf>
    <xf numFmtId="0" fontId="23" fillId="29" borderId="141" xfId="0" applyFont="1" applyFill="1" applyBorder="1" applyAlignment="1">
      <alignment horizontal="center" vertical="top"/>
    </xf>
    <xf numFmtId="0" fontId="23" fillId="29" borderId="81" xfId="0" applyFont="1" applyFill="1" applyBorder="1" applyAlignment="1">
      <alignment horizontal="center" vertical="top"/>
    </xf>
    <xf numFmtId="0" fontId="23" fillId="29" borderId="128" xfId="0" applyFont="1" applyFill="1" applyBorder="1" applyAlignment="1">
      <alignment horizontal="center" vertical="top"/>
    </xf>
    <xf numFmtId="1" fontId="23" fillId="29" borderId="40" xfId="0" applyNumberFormat="1" applyFont="1" applyFill="1" applyBorder="1" applyAlignment="1">
      <alignment horizontal="center" vertical="top" wrapText="1"/>
    </xf>
    <xf numFmtId="1" fontId="23" fillId="29" borderId="36" xfId="0" applyNumberFormat="1" applyFont="1" applyFill="1" applyBorder="1" applyAlignment="1">
      <alignment horizontal="center" vertical="top" wrapText="1"/>
    </xf>
    <xf numFmtId="0" fontId="23" fillId="29" borderId="28" xfId="0" applyFont="1" applyFill="1" applyBorder="1" applyAlignment="1">
      <alignment horizontal="center" vertical="top"/>
    </xf>
    <xf numFmtId="0" fontId="23" fillId="29" borderId="12" xfId="0" applyFont="1" applyFill="1" applyBorder="1" applyAlignment="1">
      <alignment horizontal="center" vertical="top"/>
    </xf>
    <xf numFmtId="0" fontId="23" fillId="29" borderId="29" xfId="0" applyFont="1" applyFill="1" applyBorder="1" applyAlignment="1">
      <alignment horizontal="center" vertical="top"/>
    </xf>
    <xf numFmtId="0" fontId="23" fillId="29" borderId="33" xfId="0" applyFont="1" applyFill="1" applyBorder="1" applyAlignment="1">
      <alignment horizontal="center" vertical="top"/>
    </xf>
    <xf numFmtId="0" fontId="23" fillId="29" borderId="34" xfId="0" applyFont="1" applyFill="1" applyBorder="1" applyAlignment="1">
      <alignment horizontal="center" vertical="top"/>
    </xf>
    <xf numFmtId="0" fontId="23" fillId="29" borderId="45" xfId="0" applyFont="1" applyFill="1" applyBorder="1" applyAlignment="1">
      <alignment horizontal="center" vertical="top"/>
    </xf>
    <xf numFmtId="0" fontId="22" fillId="29" borderId="58" xfId="0" applyFont="1" applyFill="1" applyBorder="1" applyAlignment="1">
      <alignment horizontal="center" vertical="top"/>
    </xf>
    <xf numFmtId="0" fontId="23" fillId="29" borderId="62" xfId="0" applyFont="1" applyFill="1" applyBorder="1" applyAlignment="1">
      <alignment horizontal="center" vertical="top"/>
    </xf>
    <xf numFmtId="0" fontId="22" fillId="29" borderId="13" xfId="0" applyFont="1" applyFill="1" applyBorder="1" applyAlignment="1">
      <alignment horizontal="center" vertical="top"/>
    </xf>
    <xf numFmtId="0" fontId="22" fillId="29" borderId="38" xfId="0" applyFont="1" applyFill="1" applyBorder="1" applyAlignment="1">
      <alignment horizontal="center" vertical="top"/>
    </xf>
    <xf numFmtId="0" fontId="23" fillId="29" borderId="129" xfId="0" applyFont="1" applyFill="1" applyBorder="1" applyAlignment="1">
      <alignment horizontal="center" vertical="top"/>
    </xf>
    <xf numFmtId="0" fontId="23" fillId="29" borderId="130" xfId="0" applyFont="1" applyFill="1" applyBorder="1" applyAlignment="1">
      <alignment horizontal="center" vertical="top"/>
    </xf>
    <xf numFmtId="0" fontId="23" fillId="29" borderId="132" xfId="0" applyFont="1" applyFill="1" applyBorder="1" applyAlignment="1">
      <alignment horizontal="center" vertical="top"/>
    </xf>
    <xf numFmtId="0" fontId="22" fillId="29" borderId="142" xfId="0" applyFont="1" applyFill="1" applyBorder="1" applyAlignment="1">
      <alignment horizontal="center" vertical="top"/>
    </xf>
    <xf numFmtId="0" fontId="23" fillId="29" borderId="41" xfId="0" applyFont="1" applyFill="1" applyBorder="1" applyAlignment="1">
      <alignment horizontal="center" vertical="top"/>
    </xf>
    <xf numFmtId="0" fontId="22" fillId="29" borderId="129" xfId="0" applyFont="1" applyFill="1" applyBorder="1" applyAlignment="1">
      <alignment horizontal="center" vertical="top"/>
    </xf>
    <xf numFmtId="0" fontId="23" fillId="29" borderId="132" xfId="0" applyFont="1" applyFill="1" applyBorder="1" applyAlignment="1">
      <alignment horizontal="center" vertical="top"/>
    </xf>
    <xf numFmtId="0" fontId="22" fillId="29" borderId="58" xfId="0" applyFont="1" applyFill="1" applyBorder="1" applyAlignment="1">
      <alignment horizontal="center" vertical="top"/>
    </xf>
    <xf numFmtId="0" fontId="22" fillId="29" borderId="13" xfId="0" applyFont="1" applyFill="1" applyBorder="1" applyAlignment="1">
      <alignment horizontal="center" vertical="top"/>
    </xf>
    <xf numFmtId="0" fontId="22" fillId="29" borderId="38" xfId="0" applyFont="1" applyFill="1" applyBorder="1" applyAlignment="1">
      <alignment horizontal="center" vertical="top"/>
    </xf>
    <xf numFmtId="0" fontId="23" fillId="29" borderId="152" xfId="0" applyFont="1" applyFill="1" applyBorder="1" applyAlignment="1">
      <alignment horizontal="center" vertical="top"/>
    </xf>
    <xf numFmtId="0" fontId="23" fillId="29" borderId="153" xfId="0" applyFont="1" applyFill="1" applyBorder="1" applyAlignment="1">
      <alignment horizontal="center" vertical="top"/>
    </xf>
    <xf numFmtId="0" fontId="23" fillId="29" borderId="154" xfId="0" applyFont="1" applyFill="1" applyBorder="1" applyAlignment="1">
      <alignment horizontal="center" vertical="top"/>
    </xf>
    <xf numFmtId="0" fontId="23" fillId="29" borderId="155" xfId="0" applyFont="1" applyFill="1" applyBorder="1" applyAlignment="1">
      <alignment horizontal="center" vertical="top"/>
    </xf>
    <xf numFmtId="0" fontId="22" fillId="31" borderId="58" xfId="0" applyFont="1" applyFill="1" applyBorder="1" applyAlignment="1">
      <alignment horizontal="center" vertical="top"/>
    </xf>
    <xf numFmtId="0" fontId="22" fillId="31" borderId="35" xfId="0" applyFont="1" applyFill="1" applyBorder="1" applyAlignment="1">
      <alignment horizontal="center" vertical="top"/>
    </xf>
    <xf numFmtId="0" fontId="22" fillId="31" borderId="62" xfId="0" applyFont="1" applyFill="1" applyBorder="1" applyAlignment="1">
      <alignment horizontal="center" vertical="top"/>
    </xf>
    <xf numFmtId="1" fontId="30" fillId="31" borderId="13" xfId="0" applyNumberFormat="1" applyFont="1" applyFill="1" applyBorder="1" applyAlignment="1">
      <alignment horizontal="center" vertical="top"/>
    </xf>
    <xf numFmtId="1" fontId="30" fillId="31" borderId="12" xfId="0" applyNumberFormat="1" applyFont="1" applyFill="1" applyBorder="1" applyAlignment="1">
      <alignment horizontal="center" vertical="top"/>
    </xf>
    <xf numFmtId="0" fontId="30" fillId="31" borderId="12" xfId="0" applyFont="1" applyFill="1" applyBorder="1" applyAlignment="1">
      <alignment horizontal="center" vertical="top"/>
    </xf>
    <xf numFmtId="0" fontId="30" fillId="31" borderId="14" xfId="0" applyFont="1" applyFill="1" applyBorder="1" applyAlignment="1">
      <alignment horizontal="center" vertical="top"/>
    </xf>
    <xf numFmtId="0" fontId="22" fillId="29" borderId="12" xfId="0" applyFont="1" applyFill="1" applyBorder="1" applyAlignment="1">
      <alignment horizontal="center" vertical="top"/>
    </xf>
    <xf numFmtId="0" fontId="22" fillId="29" borderId="14" xfId="0" applyFont="1" applyFill="1" applyBorder="1" applyAlignment="1">
      <alignment horizontal="center" vertical="top"/>
    </xf>
    <xf numFmtId="0" fontId="22" fillId="29" borderId="21" xfId="0" applyFont="1" applyFill="1" applyBorder="1" applyAlignment="1">
      <alignment horizontal="center" vertical="top"/>
    </xf>
    <xf numFmtId="0" fontId="22" fillId="29" borderId="37" xfId="0" applyFont="1" applyFill="1" applyBorder="1" applyAlignment="1">
      <alignment horizontal="center" vertical="top"/>
    </xf>
    <xf numFmtId="0" fontId="22" fillId="29" borderId="86" xfId="0" applyFont="1" applyFill="1" applyBorder="1" applyAlignment="1">
      <alignment horizontal="center" vertical="top"/>
    </xf>
    <xf numFmtId="0" fontId="22" fillId="29" borderId="32" xfId="0" applyFont="1" applyFill="1" applyBorder="1" applyAlignment="1">
      <alignment horizontal="center" vertical="top"/>
    </xf>
    <xf numFmtId="0" fontId="22" fillId="29" borderId="67" xfId="0" applyFont="1" applyFill="1" applyBorder="1" applyAlignment="1">
      <alignment horizontal="center" vertical="top"/>
    </xf>
    <xf numFmtId="0" fontId="22" fillId="29" borderId="60" xfId="0" applyFont="1" applyFill="1" applyBorder="1" applyAlignment="1">
      <alignment horizontal="center" vertical="top"/>
    </xf>
    <xf numFmtId="0" fontId="22" fillId="29" borderId="34" xfId="0" applyFont="1" applyFill="1" applyBorder="1" applyAlignment="1">
      <alignment horizontal="center" vertical="top"/>
    </xf>
    <xf numFmtId="0" fontId="22" fillId="29" borderId="61" xfId="0" applyFont="1" applyFill="1" applyBorder="1" applyAlignment="1">
      <alignment horizontal="center" vertical="top"/>
    </xf>
    <xf numFmtId="0" fontId="50" fillId="29" borderId="142" xfId="0" applyFont="1" applyFill="1" applyBorder="1" applyAlignment="1">
      <alignment horizontal="center" vertical="top"/>
    </xf>
    <xf numFmtId="0" fontId="50" fillId="29" borderId="22" xfId="0" applyFont="1" applyFill="1" applyBorder="1" applyAlignment="1">
      <alignment horizontal="center" vertical="top"/>
    </xf>
    <xf numFmtId="0" fontId="50" fillId="29" borderId="41" xfId="0" applyFont="1" applyFill="1" applyBorder="1" applyAlignment="1">
      <alignment horizontal="center" vertical="top"/>
    </xf>
    <xf numFmtId="0" fontId="31" fillId="30" borderId="86" xfId="0" applyFont="1" applyFill="1" applyBorder="1" applyAlignment="1">
      <alignment horizontal="center" vertical="top"/>
    </xf>
    <xf numFmtId="0" fontId="31" fillId="30" borderId="164" xfId="0" applyFont="1" applyFill="1" applyBorder="1" applyAlignment="1">
      <alignment horizontal="center" vertical="top"/>
    </xf>
    <xf numFmtId="1" fontId="22" fillId="29" borderId="64" xfId="0" applyNumberFormat="1" applyFont="1" applyFill="1" applyBorder="1" applyAlignment="1">
      <alignment horizontal="center" vertical="top"/>
    </xf>
    <xf numFmtId="0" fontId="22" fillId="29" borderId="165" xfId="0" applyFont="1" applyFill="1" applyBorder="1" applyAlignment="1">
      <alignment horizontal="center" vertical="top"/>
    </xf>
    <xf numFmtId="1" fontId="22" fillId="29" borderId="165" xfId="0" applyNumberFormat="1" applyFont="1" applyFill="1" applyBorder="1" applyAlignment="1">
      <alignment horizontal="center" vertical="top"/>
    </xf>
    <xf numFmtId="0" fontId="22" fillId="29" borderId="64" xfId="0" applyFont="1" applyFill="1" applyBorder="1" applyAlignment="1">
      <alignment horizontal="center" vertical="top"/>
    </xf>
    <xf numFmtId="0" fontId="22" fillId="29" borderId="166" xfId="0" applyFont="1" applyFill="1" applyBorder="1" applyAlignment="1">
      <alignment horizontal="center" vertical="top"/>
    </xf>
    <xf numFmtId="0" fontId="22" fillId="29" borderId="24" xfId="0" applyFont="1" applyFill="1" applyBorder="1" applyAlignment="1">
      <alignment horizontal="center" vertical="top"/>
    </xf>
    <xf numFmtId="0" fontId="22" fillId="29" borderId="167" xfId="0" applyFont="1" applyFill="1" applyBorder="1" applyAlignment="1">
      <alignment horizontal="center" vertical="top"/>
    </xf>
    <xf numFmtId="0" fontId="22" fillId="30" borderId="168" xfId="0" applyFont="1" applyFill="1" applyBorder="1" applyAlignment="1">
      <alignment horizontal="center" vertical="top"/>
    </xf>
    <xf numFmtId="0" fontId="22" fillId="30" borderId="20" xfId="0" applyFont="1" applyFill="1" applyBorder="1" applyAlignment="1">
      <alignment horizontal="center" vertical="top"/>
    </xf>
    <xf numFmtId="0" fontId="22" fillId="30" borderId="169" xfId="0" applyFont="1" applyFill="1" applyBorder="1" applyAlignment="1">
      <alignment horizontal="center" vertical="top"/>
    </xf>
    <xf numFmtId="0" fontId="22" fillId="29" borderId="170" xfId="0" applyFont="1" applyFill="1" applyBorder="1" applyAlignment="1">
      <alignment horizontal="center" vertical="top"/>
    </xf>
    <xf numFmtId="0" fontId="22" fillId="29" borderId="23" xfId="0" applyFont="1" applyFill="1" applyBorder="1" applyAlignment="1">
      <alignment horizontal="center" vertical="top"/>
    </xf>
    <xf numFmtId="0" fontId="22" fillId="29" borderId="171" xfId="0" applyFont="1" applyFill="1" applyBorder="1" applyAlignment="1">
      <alignment horizontal="center" vertical="top"/>
    </xf>
    <xf numFmtId="0" fontId="26" fillId="29" borderId="0" xfId="0" applyFont="1" applyFill="1" applyAlignment="1">
      <alignment/>
    </xf>
    <xf numFmtId="0" fontId="33" fillId="29" borderId="0" xfId="0" applyFont="1" applyFill="1" applyAlignment="1">
      <alignment/>
    </xf>
    <xf numFmtId="0" fontId="25" fillId="29" borderId="0" xfId="0" applyFont="1" applyFill="1" applyBorder="1" applyAlignment="1">
      <alignment horizontal="center"/>
    </xf>
    <xf numFmtId="0" fontId="44" fillId="30" borderId="0" xfId="0" applyFont="1" applyFill="1" applyBorder="1" applyAlignment="1">
      <alignment horizontal="center" vertical="top" wrapText="1"/>
    </xf>
    <xf numFmtId="0" fontId="23" fillId="29" borderId="0" xfId="0" applyFont="1" applyFill="1" applyBorder="1" applyAlignment="1">
      <alignment horizontal="center" vertical="center"/>
    </xf>
    <xf numFmtId="0" fontId="26" fillId="29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23" fillId="32" borderId="156" xfId="0" applyFont="1" applyFill="1" applyBorder="1" applyAlignment="1">
      <alignment/>
    </xf>
    <xf numFmtId="0" fontId="23" fillId="32" borderId="172" xfId="0" applyFont="1" applyFill="1" applyBorder="1" applyAlignment="1">
      <alignment/>
    </xf>
    <xf numFmtId="0" fontId="23" fillId="32" borderId="110" xfId="0" applyFont="1" applyFill="1" applyBorder="1" applyAlignment="1">
      <alignment horizontal="center" vertical="top" wrapText="1"/>
    </xf>
    <xf numFmtId="0" fontId="23" fillId="32" borderId="173" xfId="0" applyFont="1" applyFill="1" applyBorder="1" applyAlignment="1">
      <alignment horizontal="center" vertical="top" wrapText="1"/>
    </xf>
    <xf numFmtId="0" fontId="57" fillId="32" borderId="158" xfId="0" applyFont="1" applyFill="1" applyBorder="1" applyAlignment="1">
      <alignment horizontal="center" vertical="top" textRotation="90" wrapText="1"/>
    </xf>
    <xf numFmtId="0" fontId="28" fillId="32" borderId="159" xfId="0" applyFont="1" applyFill="1" applyBorder="1" applyAlignment="1">
      <alignment vertical="top" textRotation="90" wrapText="1"/>
    </xf>
    <xf numFmtId="0" fontId="57" fillId="32" borderId="159" xfId="0" applyFont="1" applyFill="1" applyBorder="1" applyAlignment="1">
      <alignment horizontal="center" vertical="top" textRotation="90" wrapText="1"/>
    </xf>
    <xf numFmtId="0" fontId="28" fillId="32" borderId="173" xfId="0" applyFont="1" applyFill="1" applyBorder="1" applyAlignment="1">
      <alignment vertical="top" textRotation="90" wrapText="1"/>
    </xf>
    <xf numFmtId="0" fontId="23" fillId="32" borderId="78" xfId="0" applyFont="1" applyFill="1" applyBorder="1" applyAlignment="1">
      <alignment horizontal="center" vertical="center" wrapText="1"/>
    </xf>
    <xf numFmtId="0" fontId="23" fillId="32" borderId="156" xfId="0" applyFont="1" applyFill="1" applyBorder="1" applyAlignment="1">
      <alignment horizontal="center" vertical="center" wrapText="1"/>
    </xf>
    <xf numFmtId="0" fontId="23" fillId="32" borderId="75" xfId="0" applyFont="1" applyFill="1" applyBorder="1" applyAlignment="1">
      <alignment horizontal="center" vertical="center" wrapText="1"/>
    </xf>
    <xf numFmtId="0" fontId="23" fillId="32" borderId="56" xfId="0" applyFont="1" applyFill="1" applyBorder="1" applyAlignment="1">
      <alignment horizontal="center" vertical="center" wrapText="1"/>
    </xf>
    <xf numFmtId="0" fontId="23" fillId="32" borderId="57" xfId="0" applyFont="1" applyFill="1" applyBorder="1" applyAlignment="1">
      <alignment horizontal="center" vertical="center" wrapText="1"/>
    </xf>
    <xf numFmtId="0" fontId="0" fillId="32" borderId="1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06" xfId="0" applyFill="1" applyBorder="1" applyAlignment="1">
      <alignment/>
    </xf>
    <xf numFmtId="0" fontId="0" fillId="32" borderId="107" xfId="0" applyFill="1" applyBorder="1" applyAlignment="1">
      <alignment/>
    </xf>
    <xf numFmtId="0" fontId="0" fillId="32" borderId="109" xfId="0" applyFill="1" applyBorder="1" applyAlignment="1">
      <alignment/>
    </xf>
    <xf numFmtId="0" fontId="0" fillId="32" borderId="116" xfId="0" applyFill="1" applyBorder="1" applyAlignment="1">
      <alignment/>
    </xf>
    <xf numFmtId="0" fontId="0" fillId="32" borderId="71" xfId="0" applyFill="1" applyBorder="1" applyAlignment="1">
      <alignment/>
    </xf>
    <xf numFmtId="0" fontId="0" fillId="32" borderId="162" xfId="0" applyFill="1" applyBorder="1" applyAlignment="1">
      <alignment/>
    </xf>
    <xf numFmtId="0" fontId="0" fillId="32" borderId="112" xfId="0" applyFill="1" applyBorder="1" applyAlignment="1">
      <alignment/>
    </xf>
    <xf numFmtId="0" fontId="0" fillId="32" borderId="80" xfId="0" applyFill="1" applyBorder="1" applyAlignment="1">
      <alignment/>
    </xf>
    <xf numFmtId="0" fontId="0" fillId="32" borderId="102" xfId="0" applyFill="1" applyBorder="1" applyAlignment="1">
      <alignment/>
    </xf>
    <xf numFmtId="0" fontId="0" fillId="32" borderId="98" xfId="0" applyFill="1" applyBorder="1" applyAlignment="1">
      <alignment/>
    </xf>
    <xf numFmtId="1" fontId="23" fillId="32" borderId="40" xfId="0" applyNumberFormat="1" applyFont="1" applyFill="1" applyBorder="1" applyAlignment="1">
      <alignment horizontal="center" vertical="top" wrapText="1"/>
    </xf>
    <xf numFmtId="1" fontId="23" fillId="32" borderId="62" xfId="0" applyNumberFormat="1" applyFont="1" applyFill="1" applyBorder="1" applyAlignment="1">
      <alignment horizontal="center" vertical="top" wrapText="1"/>
    </xf>
    <xf numFmtId="1" fontId="23" fillId="32" borderId="35" xfId="0" applyNumberFormat="1" applyFont="1" applyFill="1" applyBorder="1" applyAlignment="1">
      <alignment horizontal="center" vertical="top" wrapText="1"/>
    </xf>
    <xf numFmtId="1" fontId="23" fillId="32" borderId="66" xfId="0" applyNumberFormat="1" applyFont="1" applyFill="1" applyBorder="1" applyAlignment="1">
      <alignment horizontal="center" vertical="top" wrapText="1"/>
    </xf>
    <xf numFmtId="1" fontId="23" fillId="32" borderId="36" xfId="0" applyNumberFormat="1" applyFont="1" applyFill="1" applyBorder="1" applyAlignment="1">
      <alignment horizontal="center" vertical="top" wrapText="1"/>
    </xf>
    <xf numFmtId="0" fontId="40" fillId="33" borderId="28" xfId="0" applyFont="1" applyFill="1" applyBorder="1" applyAlignment="1">
      <alignment horizontal="center" vertical="top"/>
    </xf>
    <xf numFmtId="0" fontId="30" fillId="33" borderId="14" xfId="0" applyFont="1" applyFill="1" applyBorder="1" applyAlignment="1">
      <alignment horizontal="center" vertical="top"/>
    </xf>
    <xf numFmtId="0" fontId="30" fillId="33" borderId="12" xfId="0" applyFont="1" applyFill="1" applyBorder="1" applyAlignment="1">
      <alignment horizontal="center" vertical="top"/>
    </xf>
    <xf numFmtId="0" fontId="30" fillId="33" borderId="15" xfId="0" applyFont="1" applyFill="1" applyBorder="1" applyAlignment="1">
      <alignment horizontal="center" vertical="top"/>
    </xf>
    <xf numFmtId="0" fontId="30" fillId="33" borderId="29" xfId="0" applyFont="1" applyFill="1" applyBorder="1" applyAlignment="1">
      <alignment horizontal="center" vertical="top"/>
    </xf>
    <xf numFmtId="0" fontId="30" fillId="33" borderId="28" xfId="0" applyFont="1" applyFill="1" applyBorder="1" applyAlignment="1">
      <alignment horizontal="center" vertical="top"/>
    </xf>
    <xf numFmtId="0" fontId="30" fillId="32" borderId="28" xfId="0" applyFont="1" applyFill="1" applyBorder="1" applyAlignment="1">
      <alignment horizontal="center" vertical="top"/>
    </xf>
    <xf numFmtId="0" fontId="30" fillId="32" borderId="14" xfId="0" applyFont="1" applyFill="1" applyBorder="1" applyAlignment="1">
      <alignment horizontal="center" vertical="top"/>
    </xf>
    <xf numFmtId="0" fontId="30" fillId="32" borderId="15" xfId="0" applyFont="1" applyFill="1" applyBorder="1" applyAlignment="1">
      <alignment horizontal="center" vertical="top"/>
    </xf>
    <xf numFmtId="0" fontId="30" fillId="32" borderId="43" xfId="0" applyFont="1" applyFill="1" applyBorder="1" applyAlignment="1">
      <alignment horizontal="center" vertical="top"/>
    </xf>
    <xf numFmtId="0" fontId="30" fillId="32" borderId="37" xfId="0" applyFont="1" applyFill="1" applyBorder="1" applyAlignment="1">
      <alignment horizontal="center" vertical="top"/>
    </xf>
    <xf numFmtId="0" fontId="30" fillId="33" borderId="21" xfId="0" applyFont="1" applyFill="1" applyBorder="1" applyAlignment="1">
      <alignment horizontal="center" vertical="top"/>
    </xf>
    <xf numFmtId="0" fontId="30" fillId="32" borderId="17" xfId="0" applyFont="1" applyFill="1" applyBorder="1" applyAlignment="1">
      <alignment horizontal="center" vertical="top"/>
    </xf>
    <xf numFmtId="0" fontId="30" fillId="33" borderId="44" xfId="0" applyFont="1" applyFill="1" applyBorder="1" applyAlignment="1">
      <alignment horizontal="center" vertical="top"/>
    </xf>
    <xf numFmtId="0" fontId="31" fillId="33" borderId="40" xfId="0" applyFont="1" applyFill="1" applyBorder="1" applyAlignment="1">
      <alignment horizontal="center" vertical="top"/>
    </xf>
    <xf numFmtId="0" fontId="31" fillId="33" borderId="62" xfId="0" applyFont="1" applyFill="1" applyBorder="1" applyAlignment="1">
      <alignment horizontal="center" vertical="top"/>
    </xf>
    <xf numFmtId="0" fontId="31" fillId="33" borderId="35" xfId="0" applyFont="1" applyFill="1" applyBorder="1" applyAlignment="1">
      <alignment horizontal="center" vertical="top"/>
    </xf>
    <xf numFmtId="0" fontId="31" fillId="33" borderId="66" xfId="0" applyFont="1" applyFill="1" applyBorder="1" applyAlignment="1">
      <alignment horizontal="center" vertical="top"/>
    </xf>
    <xf numFmtId="0" fontId="31" fillId="33" borderId="36" xfId="0" applyFont="1" applyFill="1" applyBorder="1" applyAlignment="1">
      <alignment horizontal="center" vertical="top"/>
    </xf>
    <xf numFmtId="0" fontId="31" fillId="33" borderId="28" xfId="0" applyFont="1" applyFill="1" applyBorder="1" applyAlignment="1">
      <alignment horizontal="center" vertical="top"/>
    </xf>
    <xf numFmtId="0" fontId="31" fillId="33" borderId="14" xfId="0" applyFont="1" applyFill="1" applyBorder="1" applyAlignment="1">
      <alignment horizontal="center" vertical="top"/>
    </xf>
    <xf numFmtId="0" fontId="31" fillId="33" borderId="12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/>
    </xf>
    <xf numFmtId="0" fontId="31" fillId="33" borderId="29" xfId="0" applyFont="1" applyFill="1" applyBorder="1" applyAlignment="1">
      <alignment horizontal="center" vertical="top"/>
    </xf>
    <xf numFmtId="0" fontId="30" fillId="33" borderId="40" xfId="0" applyFont="1" applyFill="1" applyBorder="1" applyAlignment="1">
      <alignment horizontal="center" vertical="top"/>
    </xf>
    <xf numFmtId="0" fontId="30" fillId="33" borderId="62" xfId="0" applyFont="1" applyFill="1" applyBorder="1" applyAlignment="1">
      <alignment horizontal="center" vertical="top"/>
    </xf>
    <xf numFmtId="0" fontId="30" fillId="33" borderId="35" xfId="0" applyFont="1" applyFill="1" applyBorder="1" applyAlignment="1">
      <alignment horizontal="center" vertical="top"/>
    </xf>
    <xf numFmtId="0" fontId="30" fillId="33" borderId="66" xfId="0" applyFont="1" applyFill="1" applyBorder="1" applyAlignment="1">
      <alignment horizontal="center" vertical="top"/>
    </xf>
    <xf numFmtId="0" fontId="30" fillId="32" borderId="12" xfId="0" applyFont="1" applyFill="1" applyBorder="1" applyAlignment="1">
      <alignment horizontal="center" vertical="top"/>
    </xf>
    <xf numFmtId="0" fontId="23" fillId="32" borderId="28" xfId="0" applyFont="1" applyFill="1" applyBorder="1" applyAlignment="1">
      <alignment horizontal="center" vertical="top"/>
    </xf>
    <xf numFmtId="0" fontId="23" fillId="32" borderId="14" xfId="0" applyFont="1" applyFill="1" applyBorder="1" applyAlignment="1">
      <alignment horizontal="center" vertical="top"/>
    </xf>
    <xf numFmtId="0" fontId="23" fillId="32" borderId="12" xfId="0" applyFont="1" applyFill="1" applyBorder="1" applyAlignment="1">
      <alignment horizontal="center" vertical="top"/>
    </xf>
    <xf numFmtId="0" fontId="23" fillId="32" borderId="15" xfId="0" applyFont="1" applyFill="1" applyBorder="1" applyAlignment="1">
      <alignment horizontal="center" vertical="top"/>
    </xf>
    <xf numFmtId="0" fontId="23" fillId="32" borderId="29" xfId="0" applyFont="1" applyFill="1" applyBorder="1" applyAlignment="1">
      <alignment horizontal="center" vertical="top"/>
    </xf>
    <xf numFmtId="0" fontId="22" fillId="32" borderId="29" xfId="0" applyFont="1" applyFill="1" applyBorder="1" applyAlignment="1">
      <alignment horizontal="center" vertical="top"/>
    </xf>
    <xf numFmtId="0" fontId="23" fillId="32" borderId="21" xfId="0" applyFont="1" applyFill="1" applyBorder="1" applyAlignment="1">
      <alignment horizontal="center" vertical="top"/>
    </xf>
    <xf numFmtId="0" fontId="23" fillId="32" borderId="17" xfId="0" applyFont="1" applyFill="1" applyBorder="1" applyAlignment="1">
      <alignment horizontal="center" vertical="top"/>
    </xf>
    <xf numFmtId="0" fontId="23" fillId="32" borderId="42" xfId="0" applyFont="1" applyFill="1" applyBorder="1" applyAlignment="1">
      <alignment horizontal="center" vertical="top"/>
    </xf>
    <xf numFmtId="0" fontId="23" fillId="32" borderId="37" xfId="0" applyFont="1" applyFill="1" applyBorder="1" applyAlignment="1">
      <alignment horizontal="center" vertical="top"/>
    </xf>
    <xf numFmtId="0" fontId="23" fillId="32" borderId="80" xfId="0" applyFont="1" applyFill="1" applyBorder="1" applyAlignment="1">
      <alignment horizontal="center" vertical="top"/>
    </xf>
    <xf numFmtId="0" fontId="22" fillId="32" borderId="47" xfId="0" applyFont="1" applyFill="1" applyBorder="1" applyAlignment="1">
      <alignment horizontal="center" vertical="top"/>
    </xf>
    <xf numFmtId="0" fontId="23" fillId="32" borderId="174" xfId="0" applyFont="1" applyFill="1" applyBorder="1" applyAlignment="1">
      <alignment horizontal="center" vertical="top"/>
    </xf>
    <xf numFmtId="0" fontId="22" fillId="32" borderId="175" xfId="0" applyFont="1" applyFill="1" applyBorder="1" applyAlignment="1">
      <alignment horizontal="center" vertical="top"/>
    </xf>
    <xf numFmtId="0" fontId="23" fillId="32" borderId="176" xfId="0" applyFont="1" applyFill="1" applyBorder="1" applyAlignment="1">
      <alignment horizontal="center" vertical="top"/>
    </xf>
    <xf numFmtId="0" fontId="22" fillId="32" borderId="177" xfId="0" applyFont="1" applyFill="1" applyBorder="1" applyAlignment="1">
      <alignment horizontal="center" vertical="top"/>
    </xf>
    <xf numFmtId="0" fontId="23" fillId="33" borderId="58" xfId="0" applyFont="1" applyFill="1" applyBorder="1" applyAlignment="1">
      <alignment horizontal="center" vertical="top"/>
    </xf>
    <xf numFmtId="0" fontId="23" fillId="33" borderId="62" xfId="0" applyFont="1" applyFill="1" applyBorder="1" applyAlignment="1">
      <alignment horizontal="center" vertical="top"/>
    </xf>
    <xf numFmtId="0" fontId="23" fillId="33" borderId="35" xfId="0" applyFont="1" applyFill="1" applyBorder="1" applyAlignment="1">
      <alignment horizontal="center" vertical="top"/>
    </xf>
    <xf numFmtId="0" fontId="23" fillId="33" borderId="66" xfId="0" applyFont="1" applyFill="1" applyBorder="1" applyAlignment="1">
      <alignment horizontal="center" vertical="top"/>
    </xf>
    <xf numFmtId="0" fontId="23" fillId="33" borderId="36" xfId="0" applyFont="1" applyFill="1" applyBorder="1" applyAlignment="1">
      <alignment horizontal="center" vertical="top"/>
    </xf>
    <xf numFmtId="0" fontId="23" fillId="32" borderId="58" xfId="0" applyFont="1" applyFill="1" applyBorder="1" applyAlignment="1">
      <alignment horizontal="center" vertical="top"/>
    </xf>
    <xf numFmtId="0" fontId="23" fillId="32" borderId="62" xfId="0" applyFont="1" applyFill="1" applyBorder="1" applyAlignment="1">
      <alignment horizontal="center" vertical="top"/>
    </xf>
    <xf numFmtId="0" fontId="23" fillId="32" borderId="35" xfId="0" applyFont="1" applyFill="1" applyBorder="1" applyAlignment="1">
      <alignment horizontal="center" vertical="top"/>
    </xf>
    <xf numFmtId="0" fontId="23" fillId="32" borderId="66" xfId="0" applyFont="1" applyFill="1" applyBorder="1" applyAlignment="1">
      <alignment horizontal="center" vertical="top"/>
    </xf>
    <xf numFmtId="0" fontId="23" fillId="32" borderId="36" xfId="0" applyFont="1" applyFill="1" applyBorder="1" applyAlignment="1">
      <alignment horizontal="center" vertical="top"/>
    </xf>
    <xf numFmtId="0" fontId="23" fillId="32" borderId="44" xfId="0" applyFont="1" applyFill="1" applyBorder="1" applyAlignment="1">
      <alignment horizontal="center" vertical="top"/>
    </xf>
    <xf numFmtId="0" fontId="23" fillId="32" borderId="136" xfId="0" applyFont="1" applyFill="1" applyBorder="1" applyAlignment="1">
      <alignment horizontal="center" vertical="top"/>
    </xf>
    <xf numFmtId="0" fontId="23" fillId="32" borderId="138" xfId="0" applyFont="1" applyFill="1" applyBorder="1" applyAlignment="1">
      <alignment horizontal="center" vertical="top"/>
    </xf>
    <xf numFmtId="0" fontId="23" fillId="32" borderId="137" xfId="0" applyFont="1" applyFill="1" applyBorder="1" applyAlignment="1">
      <alignment horizontal="center" vertical="top"/>
    </xf>
    <xf numFmtId="0" fontId="23" fillId="32" borderId="135" xfId="0" applyFont="1" applyFill="1" applyBorder="1" applyAlignment="1">
      <alignment horizontal="center" vertical="top"/>
    </xf>
    <xf numFmtId="0" fontId="23" fillId="32" borderId="178" xfId="0" applyFont="1" applyFill="1" applyBorder="1" applyAlignment="1">
      <alignment horizontal="center" vertical="top"/>
    </xf>
    <xf numFmtId="0" fontId="23" fillId="32" borderId="129" xfId="0" applyFont="1" applyFill="1" applyBorder="1" applyAlignment="1">
      <alignment horizontal="center" vertical="top"/>
    </xf>
    <xf numFmtId="0" fontId="23" fillId="32" borderId="132" xfId="0" applyFont="1" applyFill="1" applyBorder="1" applyAlignment="1">
      <alignment horizontal="center" vertical="top"/>
    </xf>
    <xf numFmtId="0" fontId="23" fillId="32" borderId="130" xfId="0" applyFont="1" applyFill="1" applyBorder="1" applyAlignment="1">
      <alignment horizontal="center" vertical="top"/>
    </xf>
    <xf numFmtId="0" fontId="23" fillId="32" borderId="126" xfId="0" applyFont="1" applyFill="1" applyBorder="1" applyAlignment="1">
      <alignment horizontal="center" vertical="top"/>
    </xf>
    <xf numFmtId="0" fontId="23" fillId="32" borderId="179" xfId="0" applyFont="1" applyFill="1" applyBorder="1" applyAlignment="1">
      <alignment horizontal="center" vertical="top"/>
    </xf>
    <xf numFmtId="0" fontId="23" fillId="32" borderId="142" xfId="0" applyFont="1" applyFill="1" applyBorder="1" applyAlignment="1">
      <alignment horizontal="center" vertical="top"/>
    </xf>
    <xf numFmtId="0" fontId="23" fillId="32" borderId="41" xfId="0" applyFont="1" applyFill="1" applyBorder="1" applyAlignment="1">
      <alignment horizontal="center" vertical="top"/>
    </xf>
    <xf numFmtId="0" fontId="23" fillId="32" borderId="22" xfId="0" applyFont="1" applyFill="1" applyBorder="1" applyAlignment="1">
      <alignment horizontal="center" vertical="top"/>
    </xf>
    <xf numFmtId="0" fontId="23" fillId="32" borderId="0" xfId="0" applyFont="1" applyFill="1" applyBorder="1" applyAlignment="1">
      <alignment horizontal="center" vertical="top"/>
    </xf>
    <xf numFmtId="0" fontId="23" fillId="32" borderId="141" xfId="0" applyFont="1" applyFill="1" applyBorder="1" applyAlignment="1">
      <alignment horizontal="center" vertical="top"/>
    </xf>
    <xf numFmtId="0" fontId="23" fillId="32" borderId="131" xfId="0" applyFont="1" applyFill="1" applyBorder="1" applyAlignment="1">
      <alignment horizontal="center" vertical="top"/>
    </xf>
    <xf numFmtId="0" fontId="23" fillId="32" borderId="84" xfId="0" applyFont="1" applyFill="1" applyBorder="1" applyAlignment="1">
      <alignment horizontal="center" vertical="top"/>
    </xf>
    <xf numFmtId="0" fontId="23" fillId="32" borderId="82" xfId="0" applyFont="1" applyFill="1" applyBorder="1" applyAlignment="1">
      <alignment horizontal="center" vertical="top"/>
    </xf>
    <xf numFmtId="0" fontId="23" fillId="32" borderId="81" xfId="0" applyFont="1" applyFill="1" applyBorder="1" applyAlignment="1">
      <alignment horizontal="center" vertical="top"/>
    </xf>
    <xf numFmtId="0" fontId="23" fillId="32" borderId="113" xfId="0" applyFont="1" applyFill="1" applyBorder="1" applyAlignment="1">
      <alignment horizontal="center" vertical="top"/>
    </xf>
    <xf numFmtId="0" fontId="23" fillId="32" borderId="128" xfId="0" applyFont="1" applyFill="1" applyBorder="1" applyAlignment="1">
      <alignment horizontal="center" vertical="top"/>
    </xf>
    <xf numFmtId="1" fontId="23" fillId="32" borderId="58" xfId="0" applyNumberFormat="1" applyFont="1" applyFill="1" applyBorder="1" applyAlignment="1">
      <alignment horizontal="center" vertical="top" wrapText="1"/>
    </xf>
    <xf numFmtId="0" fontId="23" fillId="32" borderId="13" xfId="0" applyFont="1" applyFill="1" applyBorder="1" applyAlignment="1">
      <alignment horizontal="center" vertical="top"/>
    </xf>
    <xf numFmtId="0" fontId="23" fillId="32" borderId="60" xfId="0" applyFont="1" applyFill="1" applyBorder="1" applyAlignment="1">
      <alignment horizontal="center" vertical="top"/>
    </xf>
    <xf numFmtId="0" fontId="23" fillId="32" borderId="61" xfId="0" applyFont="1" applyFill="1" applyBorder="1" applyAlignment="1">
      <alignment horizontal="center" vertical="top"/>
    </xf>
    <xf numFmtId="0" fontId="23" fillId="32" borderId="34" xfId="0" applyFont="1" applyFill="1" applyBorder="1" applyAlignment="1">
      <alignment horizontal="center" vertical="top"/>
    </xf>
    <xf numFmtId="0" fontId="23" fillId="32" borderId="64" xfId="0" applyFont="1" applyFill="1" applyBorder="1" applyAlignment="1">
      <alignment horizontal="center" vertical="top"/>
    </xf>
    <xf numFmtId="0" fontId="23" fillId="32" borderId="45" xfId="0" applyFont="1" applyFill="1" applyBorder="1" applyAlignment="1">
      <alignment horizontal="center" vertical="top"/>
    </xf>
    <xf numFmtId="0" fontId="23" fillId="32" borderId="40" xfId="0" applyFont="1" applyFill="1" applyBorder="1" applyAlignment="1">
      <alignment horizontal="center" vertical="top"/>
    </xf>
    <xf numFmtId="0" fontId="23" fillId="32" borderId="43" xfId="0" applyFont="1" applyFill="1" applyBorder="1" applyAlignment="1">
      <alignment horizontal="center" vertical="top"/>
    </xf>
    <xf numFmtId="0" fontId="23" fillId="32" borderId="140" xfId="0" applyFont="1" applyFill="1" applyBorder="1" applyAlignment="1">
      <alignment horizontal="center" vertical="top"/>
    </xf>
    <xf numFmtId="0" fontId="23" fillId="32" borderId="69" xfId="0" applyFont="1" applyFill="1" applyBorder="1" applyAlignment="1">
      <alignment horizontal="center" vertical="top"/>
    </xf>
    <xf numFmtId="0" fontId="23" fillId="32" borderId="33" xfId="0" applyFont="1" applyFill="1" applyBorder="1" applyAlignment="1">
      <alignment horizontal="center" vertical="top"/>
    </xf>
    <xf numFmtId="0" fontId="23" fillId="32" borderId="150" xfId="0" applyFont="1" applyFill="1" applyBorder="1" applyAlignment="1">
      <alignment horizontal="center" vertical="top"/>
    </xf>
    <xf numFmtId="0" fontId="23" fillId="32" borderId="149" xfId="0" applyFont="1" applyFill="1" applyBorder="1" applyAlignment="1">
      <alignment horizontal="center" vertical="top"/>
    </xf>
    <xf numFmtId="0" fontId="23" fillId="32" borderId="148" xfId="0" applyFont="1" applyFill="1" applyBorder="1" applyAlignment="1">
      <alignment horizontal="center" vertical="top"/>
    </xf>
    <xf numFmtId="0" fontId="23" fillId="32" borderId="15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horizontal="center" vertical="top"/>
    </xf>
    <xf numFmtId="0" fontId="22" fillId="34" borderId="62" xfId="0" applyFont="1" applyFill="1" applyBorder="1" applyAlignment="1">
      <alignment horizontal="center" vertical="top"/>
    </xf>
    <xf numFmtId="0" fontId="22" fillId="34" borderId="35" xfId="0" applyFont="1" applyFill="1" applyBorder="1" applyAlignment="1">
      <alignment horizontal="center" vertical="top"/>
    </xf>
    <xf numFmtId="0" fontId="22" fillId="34" borderId="66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horizontal="center" vertical="top"/>
    </xf>
    <xf numFmtId="0" fontId="30" fillId="34" borderId="28" xfId="0" applyFont="1" applyFill="1" applyBorder="1" applyAlignment="1">
      <alignment horizontal="center" vertical="top"/>
    </xf>
    <xf numFmtId="0" fontId="30" fillId="34" borderId="14" xfId="0" applyFont="1" applyFill="1" applyBorder="1" applyAlignment="1">
      <alignment horizontal="center" vertical="top"/>
    </xf>
    <xf numFmtId="0" fontId="30" fillId="34" borderId="12" xfId="0" applyFont="1" applyFill="1" applyBorder="1" applyAlignment="1">
      <alignment horizontal="center" vertical="top"/>
    </xf>
    <xf numFmtId="0" fontId="30" fillId="34" borderId="15" xfId="0" applyFont="1" applyFill="1" applyBorder="1" applyAlignment="1">
      <alignment horizontal="center" vertical="top"/>
    </xf>
    <xf numFmtId="0" fontId="22" fillId="34" borderId="29" xfId="0" applyFont="1" applyFill="1" applyBorder="1" applyAlignment="1">
      <alignment horizontal="center" vertical="top"/>
    </xf>
    <xf numFmtId="0" fontId="22" fillId="32" borderId="28" xfId="0" applyFont="1" applyFill="1" applyBorder="1" applyAlignment="1">
      <alignment horizontal="center" vertical="top"/>
    </xf>
    <xf numFmtId="0" fontId="22" fillId="32" borderId="14" xfId="0" applyFont="1" applyFill="1" applyBorder="1" applyAlignment="1">
      <alignment horizontal="center" vertical="top"/>
    </xf>
    <xf numFmtId="0" fontId="22" fillId="32" borderId="12" xfId="0" applyFont="1" applyFill="1" applyBorder="1" applyAlignment="1">
      <alignment horizontal="center" vertical="top"/>
    </xf>
    <xf numFmtId="0" fontId="22" fillId="32" borderId="15" xfId="0" applyFont="1" applyFill="1" applyBorder="1" applyAlignment="1">
      <alignment horizontal="center" vertical="top"/>
    </xf>
    <xf numFmtId="0" fontId="22" fillId="32" borderId="33" xfId="0" applyFont="1" applyFill="1" applyBorder="1" applyAlignment="1">
      <alignment horizontal="center" vertical="top"/>
    </xf>
    <xf numFmtId="0" fontId="22" fillId="32" borderId="61" xfId="0" applyFont="1" applyFill="1" applyBorder="1" applyAlignment="1">
      <alignment horizontal="center" vertical="top"/>
    </xf>
    <xf numFmtId="0" fontId="22" fillId="32" borderId="34" xfId="0" applyFont="1" applyFill="1" applyBorder="1" applyAlignment="1">
      <alignment horizontal="center" vertical="top"/>
    </xf>
    <xf numFmtId="0" fontId="22" fillId="32" borderId="64" xfId="0" applyFont="1" applyFill="1" applyBorder="1" applyAlignment="1">
      <alignment horizontal="center" vertical="top"/>
    </xf>
    <xf numFmtId="0" fontId="22" fillId="32" borderId="45" xfId="0" applyFont="1" applyFill="1" applyBorder="1" applyAlignment="1">
      <alignment horizontal="center" vertical="top"/>
    </xf>
    <xf numFmtId="0" fontId="22" fillId="32" borderId="43" xfId="0" applyFont="1" applyFill="1" applyBorder="1" applyAlignment="1">
      <alignment horizontal="center" vertical="top"/>
    </xf>
    <xf numFmtId="0" fontId="22" fillId="32" borderId="37" xfId="0" applyFont="1" applyFill="1" applyBorder="1" applyAlignment="1">
      <alignment horizontal="center" vertical="top"/>
    </xf>
    <xf numFmtId="0" fontId="22" fillId="32" borderId="21" xfId="0" applyFont="1" applyFill="1" applyBorder="1" applyAlignment="1">
      <alignment horizontal="center" vertical="top"/>
    </xf>
    <xf numFmtId="0" fontId="22" fillId="32" borderId="17" xfId="0" applyFont="1" applyFill="1" applyBorder="1" applyAlignment="1">
      <alignment horizontal="center" vertical="top"/>
    </xf>
    <xf numFmtId="0" fontId="22" fillId="32" borderId="44" xfId="0" applyFont="1" applyFill="1" applyBorder="1" applyAlignment="1">
      <alignment horizontal="center" vertical="top"/>
    </xf>
    <xf numFmtId="0" fontId="22" fillId="32" borderId="31" xfId="0" applyFont="1" applyFill="1" applyBorder="1" applyAlignment="1">
      <alignment horizontal="center" vertical="top"/>
    </xf>
    <xf numFmtId="0" fontId="22" fillId="32" borderId="67" xfId="0" applyFont="1" applyFill="1" applyBorder="1" applyAlignment="1">
      <alignment horizontal="center" vertical="top"/>
    </xf>
    <xf numFmtId="0" fontId="22" fillId="32" borderId="32" xfId="0" applyFont="1" applyFill="1" applyBorder="1" applyAlignment="1">
      <alignment horizontal="center" vertical="top"/>
    </xf>
    <xf numFmtId="0" fontId="22" fillId="32" borderId="180" xfId="0" applyFont="1" applyFill="1" applyBorder="1" applyAlignment="1">
      <alignment horizontal="center" vertical="top"/>
    </xf>
    <xf numFmtId="0" fontId="22" fillId="32" borderId="181" xfId="0" applyFont="1" applyFill="1" applyBorder="1" applyAlignment="1">
      <alignment horizontal="center" vertical="top"/>
    </xf>
    <xf numFmtId="0" fontId="50" fillId="32" borderId="69" xfId="0" applyFont="1" applyFill="1" applyBorder="1" applyAlignment="1">
      <alignment horizontal="center" vertical="top"/>
    </xf>
    <xf numFmtId="0" fontId="50" fillId="32" borderId="41" xfId="0" applyFont="1" applyFill="1" applyBorder="1" applyAlignment="1">
      <alignment horizontal="center" vertical="top"/>
    </xf>
    <xf numFmtId="0" fontId="50" fillId="32" borderId="22" xfId="0" applyFont="1" applyFill="1" applyBorder="1" applyAlignment="1">
      <alignment horizontal="center" vertical="top"/>
    </xf>
    <xf numFmtId="0" fontId="50" fillId="32" borderId="0" xfId="0" applyFont="1" applyFill="1" applyBorder="1" applyAlignment="1">
      <alignment horizontal="center" vertical="top"/>
    </xf>
    <xf numFmtId="0" fontId="50" fillId="32" borderId="141" xfId="0" applyFont="1" applyFill="1" applyBorder="1" applyAlignment="1">
      <alignment horizontal="center" vertical="top"/>
    </xf>
    <xf numFmtId="0" fontId="31" fillId="33" borderId="31" xfId="0" applyFont="1" applyFill="1" applyBorder="1" applyAlignment="1">
      <alignment horizontal="center" vertical="top"/>
    </xf>
    <xf numFmtId="0" fontId="31" fillId="33" borderId="164" xfId="0" applyFont="1" applyFill="1" applyBorder="1" applyAlignment="1">
      <alignment horizontal="center" vertical="top"/>
    </xf>
    <xf numFmtId="0" fontId="22" fillId="32" borderId="182" xfId="0" applyFont="1" applyFill="1" applyBorder="1" applyAlignment="1">
      <alignment horizontal="center" vertical="top"/>
    </xf>
    <xf numFmtId="1" fontId="22" fillId="32" borderId="183" xfId="0" applyNumberFormat="1" applyFont="1" applyFill="1" applyBorder="1" applyAlignment="1">
      <alignment horizontal="center" vertical="top"/>
    </xf>
    <xf numFmtId="0" fontId="22" fillId="32" borderId="165" xfId="0" applyFont="1" applyFill="1" applyBorder="1" applyAlignment="1">
      <alignment horizontal="center" vertical="top"/>
    </xf>
    <xf numFmtId="1" fontId="22" fillId="32" borderId="165" xfId="0" applyNumberFormat="1" applyFont="1" applyFill="1" applyBorder="1" applyAlignment="1">
      <alignment horizontal="center" vertical="top"/>
    </xf>
    <xf numFmtId="0" fontId="22" fillId="32" borderId="184" xfId="0" applyFont="1" applyFill="1" applyBorder="1" applyAlignment="1">
      <alignment horizontal="center" vertical="top"/>
    </xf>
    <xf numFmtId="0" fontId="22" fillId="32" borderId="69" xfId="0" applyFont="1" applyFill="1" applyBorder="1" applyAlignment="1">
      <alignment horizontal="center" vertical="top"/>
    </xf>
    <xf numFmtId="0" fontId="22" fillId="32" borderId="41" xfId="0" applyFont="1" applyFill="1" applyBorder="1" applyAlignment="1">
      <alignment horizontal="center" vertical="top"/>
    </xf>
    <xf numFmtId="0" fontId="22" fillId="32" borderId="22" xfId="0" applyFont="1" applyFill="1" applyBorder="1" applyAlignment="1">
      <alignment horizontal="center" vertical="top"/>
    </xf>
    <xf numFmtId="0" fontId="22" fillId="32" borderId="0" xfId="0" applyFont="1" applyFill="1" applyBorder="1" applyAlignment="1">
      <alignment horizontal="center" vertical="top"/>
    </xf>
    <xf numFmtId="0" fontId="22" fillId="32" borderId="141" xfId="0" applyFont="1" applyFill="1" applyBorder="1" applyAlignment="1">
      <alignment horizontal="center" vertical="top"/>
    </xf>
    <xf numFmtId="0" fontId="22" fillId="33" borderId="185" xfId="0" applyFont="1" applyFill="1" applyBorder="1" applyAlignment="1">
      <alignment horizontal="center" vertical="top"/>
    </xf>
    <xf numFmtId="0" fontId="22" fillId="33" borderId="169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top"/>
    </xf>
    <xf numFmtId="0" fontId="22" fillId="33" borderId="186" xfId="0" applyFont="1" applyFill="1" applyBorder="1" applyAlignment="1">
      <alignment horizontal="center" vertical="top"/>
    </xf>
    <xf numFmtId="0" fontId="22" fillId="33" borderId="187" xfId="0" applyFont="1" applyFill="1" applyBorder="1" applyAlignment="1">
      <alignment horizontal="center" vertical="top"/>
    </xf>
    <xf numFmtId="0" fontId="26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25" fillId="32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top" wrapText="1"/>
    </xf>
    <xf numFmtId="0" fontId="2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34" fillId="0" borderId="188" xfId="0" applyFont="1" applyFill="1" applyBorder="1" applyAlignment="1">
      <alignment horizontal="left" wrapText="1"/>
    </xf>
    <xf numFmtId="0" fontId="31" fillId="0" borderId="189" xfId="0" applyFont="1" applyFill="1" applyBorder="1" applyAlignment="1">
      <alignment horizontal="center" vertical="center" wrapText="1"/>
    </xf>
    <xf numFmtId="0" fontId="30" fillId="25" borderId="188" xfId="0" applyFont="1" applyFill="1" applyBorder="1" applyAlignment="1">
      <alignment horizontal="center" vertical="top"/>
    </xf>
    <xf numFmtId="0" fontId="54" fillId="0" borderId="190" xfId="0" applyFont="1" applyFill="1" applyBorder="1" applyAlignment="1">
      <alignment horizontal="center" vertical="top"/>
    </xf>
    <xf numFmtId="0" fontId="23" fillId="0" borderId="191" xfId="0" applyFont="1" applyFill="1" applyBorder="1" applyAlignment="1">
      <alignment horizontal="center" vertical="top"/>
    </xf>
    <xf numFmtId="0" fontId="23" fillId="0" borderId="192" xfId="0" applyFont="1" applyFill="1" applyBorder="1" applyAlignment="1">
      <alignment horizontal="center" vertical="top"/>
    </xf>
    <xf numFmtId="0" fontId="54" fillId="0" borderId="55" xfId="0" applyFont="1" applyFill="1" applyBorder="1" applyAlignment="1">
      <alignment horizontal="center" vertical="top"/>
    </xf>
    <xf numFmtId="0" fontId="23" fillId="0" borderId="56" xfId="0" applyFont="1" applyFill="1" applyBorder="1" applyAlignment="1">
      <alignment horizontal="center" vertical="top"/>
    </xf>
    <xf numFmtId="0" fontId="23" fillId="0" borderId="57" xfId="0" applyFont="1" applyFill="1" applyBorder="1" applyAlignment="1">
      <alignment horizontal="center" vertical="top"/>
    </xf>
    <xf numFmtId="0" fontId="30" fillId="0" borderId="103" xfId="0" applyFont="1" applyFill="1" applyBorder="1" applyAlignment="1">
      <alignment horizontal="left" vertical="center" wrapText="1"/>
    </xf>
    <xf numFmtId="0" fontId="31" fillId="0" borderId="193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23" fillId="28" borderId="140" xfId="0" applyFont="1" applyFill="1" applyBorder="1" applyAlignment="1">
      <alignment horizontal="center" vertical="top"/>
    </xf>
    <xf numFmtId="0" fontId="23" fillId="28" borderId="129" xfId="0" applyFont="1" applyFill="1" applyBorder="1" applyAlignment="1">
      <alignment horizontal="center" vertical="top"/>
    </xf>
    <xf numFmtId="0" fontId="23" fillId="28" borderId="155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/>
    </xf>
    <xf numFmtId="0" fontId="29" fillId="0" borderId="157" xfId="0" applyFont="1" applyFill="1" applyBorder="1" applyAlignment="1">
      <alignment horizontal="center" vertical="top" textRotation="89" wrapText="1"/>
    </xf>
    <xf numFmtId="0" fontId="28" fillId="0" borderId="159" xfId="0" applyFont="1" applyFill="1" applyBorder="1" applyAlignment="1">
      <alignment vertical="top" textRotation="90" wrapText="1"/>
    </xf>
    <xf numFmtId="0" fontId="29" fillId="0" borderId="164" xfId="0" applyFont="1" applyFill="1" applyBorder="1" applyAlignment="1">
      <alignment horizontal="center" vertical="top" textRotation="90" wrapText="1"/>
    </xf>
    <xf numFmtId="0" fontId="28" fillId="0" borderId="194" xfId="0" applyFont="1" applyFill="1" applyBorder="1" applyAlignment="1">
      <alignment vertical="top" textRotation="90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26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102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95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112" xfId="0" applyFill="1" applyBorder="1" applyAlignment="1">
      <alignment/>
    </xf>
    <xf numFmtId="0" fontId="0" fillId="0" borderId="120" xfId="0" applyFill="1" applyBorder="1" applyAlignment="1">
      <alignment/>
    </xf>
    <xf numFmtId="0" fontId="0" fillId="0" borderId="121" xfId="0" applyFill="1" applyBorder="1" applyAlignment="1">
      <alignment/>
    </xf>
    <xf numFmtId="1" fontId="54" fillId="0" borderId="40" xfId="0" applyNumberFormat="1" applyFont="1" applyFill="1" applyBorder="1" applyAlignment="1">
      <alignment horizontal="center" vertical="top" wrapText="1"/>
    </xf>
    <xf numFmtId="1" fontId="54" fillId="0" borderId="35" xfId="0" applyNumberFormat="1" applyFont="1" applyFill="1" applyBorder="1" applyAlignment="1">
      <alignment horizontal="center" vertical="top" wrapText="1"/>
    </xf>
    <xf numFmtId="1" fontId="54" fillId="0" borderId="36" xfId="0" applyNumberFormat="1" applyFont="1" applyFill="1" applyBorder="1" applyAlignment="1">
      <alignment horizontal="center" vertical="top" wrapText="1"/>
    </xf>
    <xf numFmtId="1" fontId="30" fillId="0" borderId="28" xfId="0" applyNumberFormat="1" applyFont="1" applyFill="1" applyBorder="1" applyAlignment="1">
      <alignment horizontal="center" vertical="top"/>
    </xf>
    <xf numFmtId="1" fontId="52" fillId="0" borderId="12" xfId="0" applyNumberFormat="1" applyFont="1" applyFill="1" applyBorder="1" applyAlignment="1">
      <alignment horizontal="center" vertical="top"/>
    </xf>
    <xf numFmtId="1" fontId="52" fillId="0" borderId="29" xfId="0" applyNumberFormat="1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top"/>
    </xf>
    <xf numFmtId="1" fontId="30" fillId="0" borderId="29" xfId="0" applyNumberFormat="1" applyFont="1" applyFill="1" applyBorder="1" applyAlignment="1">
      <alignment horizontal="center" vertical="top"/>
    </xf>
    <xf numFmtId="0" fontId="30" fillId="0" borderId="43" xfId="0" applyFont="1" applyFill="1" applyBorder="1" applyAlignment="1">
      <alignment horizontal="center" vertical="top"/>
    </xf>
    <xf numFmtId="1" fontId="30" fillId="0" borderId="44" xfId="0" applyNumberFormat="1" applyFont="1" applyFill="1" applyBorder="1" applyAlignment="1">
      <alignment horizontal="center" vertical="top"/>
    </xf>
    <xf numFmtId="0" fontId="30" fillId="0" borderId="40" xfId="0" applyFont="1" applyFill="1" applyBorder="1" applyAlignment="1">
      <alignment horizontal="center" vertical="top"/>
    </xf>
    <xf numFmtId="1" fontId="30" fillId="0" borderId="35" xfId="0" applyNumberFormat="1" applyFont="1" applyFill="1" applyBorder="1" applyAlignment="1">
      <alignment horizontal="center" vertical="top"/>
    </xf>
    <xf numFmtId="1" fontId="30" fillId="0" borderId="36" xfId="0" applyNumberFormat="1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30" fillId="0" borderId="4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196" xfId="0" applyFont="1" applyFill="1" applyBorder="1" applyAlignment="1">
      <alignment horizontal="center" vertical="top"/>
    </xf>
    <xf numFmtId="0" fontId="30" fillId="0" borderId="149" xfId="0" applyFont="1" applyFill="1" applyBorder="1" applyAlignment="1">
      <alignment horizontal="center" vertical="top"/>
    </xf>
    <xf numFmtId="1" fontId="30" fillId="0" borderId="149" xfId="0" applyNumberFormat="1" applyFont="1" applyFill="1" applyBorder="1" applyAlignment="1">
      <alignment horizontal="center" vertical="top"/>
    </xf>
    <xf numFmtId="1" fontId="30" fillId="0" borderId="197" xfId="0" applyNumberFormat="1" applyFont="1" applyFill="1" applyBorder="1" applyAlignment="1">
      <alignment horizontal="center" vertical="top"/>
    </xf>
    <xf numFmtId="0" fontId="30" fillId="0" borderId="99" xfId="0" applyFont="1" applyFill="1" applyBorder="1" applyAlignment="1">
      <alignment horizontal="center" vertical="top"/>
    </xf>
    <xf numFmtId="0" fontId="30" fillId="0" borderId="132" xfId="0" applyFont="1" applyFill="1" applyBorder="1" applyAlignment="1">
      <alignment horizontal="center" vertical="top"/>
    </xf>
    <xf numFmtId="1" fontId="30" fillId="0" borderId="132" xfId="0" applyNumberFormat="1" applyFont="1" applyFill="1" applyBorder="1" applyAlignment="1">
      <alignment horizontal="center" vertical="top"/>
    </xf>
    <xf numFmtId="1" fontId="30" fillId="0" borderId="131" xfId="0" applyNumberFormat="1" applyFont="1" applyFill="1" applyBorder="1" applyAlignment="1">
      <alignment horizontal="center" vertical="top"/>
    </xf>
    <xf numFmtId="0" fontId="30" fillId="0" borderId="41" xfId="0" applyFont="1" applyFill="1" applyBorder="1" applyAlignment="1">
      <alignment horizontal="center" vertical="top"/>
    </xf>
    <xf numFmtId="1" fontId="30" fillId="0" borderId="41" xfId="0" applyNumberFormat="1" applyFont="1" applyFill="1" applyBorder="1" applyAlignment="1">
      <alignment horizontal="center" vertical="top"/>
    </xf>
    <xf numFmtId="1" fontId="30" fillId="0" borderId="141" xfId="0" applyNumberFormat="1" applyFont="1" applyFill="1" applyBorder="1" applyAlignment="1">
      <alignment horizontal="center" vertical="top"/>
    </xf>
    <xf numFmtId="0" fontId="31" fillId="0" borderId="35" xfId="0" applyFont="1" applyFill="1" applyBorder="1" applyAlignment="1">
      <alignment horizontal="center" vertical="top"/>
    </xf>
    <xf numFmtId="1" fontId="31" fillId="0" borderId="35" xfId="0" applyNumberFormat="1" applyFont="1" applyFill="1" applyBorder="1" applyAlignment="1">
      <alignment horizontal="center" vertical="top"/>
    </xf>
    <xf numFmtId="1" fontId="31" fillId="0" borderId="36" xfId="0" applyNumberFormat="1" applyFont="1" applyFill="1" applyBorder="1" applyAlignment="1">
      <alignment horizontal="center" vertical="top"/>
    </xf>
    <xf numFmtId="0" fontId="30" fillId="0" borderId="36" xfId="0" applyFont="1" applyFill="1" applyBorder="1" applyAlignment="1">
      <alignment horizontal="center" vertical="top"/>
    </xf>
    <xf numFmtId="0" fontId="30" fillId="0" borderId="163" xfId="0" applyFont="1" applyFill="1" applyBorder="1" applyAlignment="1">
      <alignment horizontal="center" vertical="top"/>
    </xf>
    <xf numFmtId="0" fontId="30" fillId="0" borderId="137" xfId="0" applyFont="1" applyFill="1" applyBorder="1" applyAlignment="1">
      <alignment horizontal="center" vertical="top"/>
    </xf>
    <xf numFmtId="0" fontId="30" fillId="0" borderId="134" xfId="0" applyFont="1" applyFill="1" applyBorder="1" applyAlignment="1">
      <alignment horizontal="center" vertical="top"/>
    </xf>
    <xf numFmtId="0" fontId="30" fillId="0" borderId="140" xfId="0" applyFont="1" applyFill="1" applyBorder="1" applyAlignment="1">
      <alignment horizontal="center" vertical="top"/>
    </xf>
    <xf numFmtId="0" fontId="30" fillId="0" borderId="130" xfId="0" applyFont="1" applyFill="1" applyBorder="1" applyAlignment="1">
      <alignment horizontal="center" vertical="top"/>
    </xf>
    <xf numFmtId="0" fontId="30" fillId="0" borderId="131" xfId="0" applyFont="1" applyFill="1" applyBorder="1" applyAlignment="1">
      <alignment horizontal="center" vertical="top"/>
    </xf>
    <xf numFmtId="0" fontId="30" fillId="0" borderId="69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center" vertical="top"/>
    </xf>
    <xf numFmtId="0" fontId="30" fillId="0" borderId="141" xfId="0" applyFont="1" applyFill="1" applyBorder="1" applyAlignment="1">
      <alignment horizontal="center" vertical="top"/>
    </xf>
    <xf numFmtId="1" fontId="23" fillId="0" borderId="40" xfId="0" applyNumberFormat="1" applyFont="1" applyFill="1" applyBorder="1" applyAlignment="1">
      <alignment horizontal="center" vertical="top" wrapText="1"/>
    </xf>
    <xf numFmtId="1" fontId="23" fillId="0" borderId="36" xfId="0" applyNumberFormat="1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/>
    </xf>
    <xf numFmtId="0" fontId="52" fillId="0" borderId="12" xfId="0" applyFont="1" applyFill="1" applyBorder="1" applyAlignment="1">
      <alignment horizontal="center" vertical="top"/>
    </xf>
    <xf numFmtId="0" fontId="52" fillId="0" borderId="29" xfId="0" applyFont="1" applyFill="1" applyBorder="1" applyAlignment="1">
      <alignment horizontal="center" vertical="top"/>
    </xf>
    <xf numFmtId="0" fontId="52" fillId="0" borderId="33" xfId="0" applyFont="1" applyFill="1" applyBorder="1" applyAlignment="1">
      <alignment horizontal="center" vertical="top"/>
    </xf>
    <xf numFmtId="0" fontId="52" fillId="0" borderId="34" xfId="0" applyFont="1" applyFill="1" applyBorder="1" applyAlignment="1">
      <alignment horizontal="center" vertical="top"/>
    </xf>
    <xf numFmtId="0" fontId="52" fillId="0" borderId="45" xfId="0" applyFont="1" applyFill="1" applyBorder="1" applyAlignment="1">
      <alignment horizontal="center" vertical="top"/>
    </xf>
    <xf numFmtId="0" fontId="52" fillId="0" borderId="40" xfId="0" applyFont="1" applyFill="1" applyBorder="1" applyAlignment="1">
      <alignment horizontal="center" vertical="top"/>
    </xf>
    <xf numFmtId="0" fontId="52" fillId="0" borderId="35" xfId="0" applyFont="1" applyFill="1" applyBorder="1" applyAlignment="1">
      <alignment horizontal="center" vertical="top"/>
    </xf>
    <xf numFmtId="0" fontId="52" fillId="0" borderId="36" xfId="0" applyFont="1" applyFill="1" applyBorder="1" applyAlignment="1">
      <alignment horizontal="center" vertical="top"/>
    </xf>
    <xf numFmtId="0" fontId="52" fillId="0" borderId="43" xfId="0" applyFont="1" applyFill="1" applyBorder="1" applyAlignment="1">
      <alignment horizontal="center" vertical="top"/>
    </xf>
    <xf numFmtId="0" fontId="52" fillId="0" borderId="21" xfId="0" applyFont="1" applyFill="1" applyBorder="1" applyAlignment="1">
      <alignment horizontal="center" vertical="top"/>
    </xf>
    <xf numFmtId="0" fontId="52" fillId="0" borderId="44" xfId="0" applyFont="1" applyFill="1" applyBorder="1" applyAlignment="1">
      <alignment horizontal="center" vertical="top"/>
    </xf>
    <xf numFmtId="0" fontId="52" fillId="0" borderId="140" xfId="0" applyFont="1" applyFill="1" applyBorder="1" applyAlignment="1">
      <alignment horizontal="center" vertical="top"/>
    </xf>
    <xf numFmtId="0" fontId="52" fillId="0" borderId="130" xfId="0" applyFont="1" applyFill="1" applyBorder="1" applyAlignment="1">
      <alignment horizontal="center" vertical="top"/>
    </xf>
    <xf numFmtId="0" fontId="52" fillId="0" borderId="131" xfId="0" applyFont="1" applyFill="1" applyBorder="1" applyAlignment="1">
      <alignment horizontal="center" vertical="top"/>
    </xf>
    <xf numFmtId="0" fontId="52" fillId="0" borderId="69" xfId="0" applyFont="1" applyFill="1" applyBorder="1" applyAlignment="1">
      <alignment horizontal="center" vertical="top"/>
    </xf>
    <xf numFmtId="0" fontId="52" fillId="0" borderId="22" xfId="0" applyFont="1" applyFill="1" applyBorder="1" applyAlignment="1">
      <alignment horizontal="center" vertical="top"/>
    </xf>
    <xf numFmtId="0" fontId="52" fillId="0" borderId="141" xfId="0" applyFont="1" applyFill="1" applyBorder="1" applyAlignment="1">
      <alignment horizontal="center" vertical="top"/>
    </xf>
    <xf numFmtId="0" fontId="30" fillId="0" borderId="152" xfId="0" applyFont="1" applyFill="1" applyBorder="1" applyAlignment="1">
      <alignment horizontal="center" vertical="top"/>
    </xf>
    <xf numFmtId="0" fontId="30" fillId="0" borderId="153" xfId="0" applyFont="1" applyFill="1" applyBorder="1" applyAlignment="1">
      <alignment horizontal="center" vertical="top"/>
    </xf>
    <xf numFmtId="0" fontId="30" fillId="0" borderId="154" xfId="0" applyFont="1" applyFill="1" applyBorder="1" applyAlignment="1">
      <alignment horizontal="center" vertical="top"/>
    </xf>
    <xf numFmtId="0" fontId="30" fillId="0" borderId="155" xfId="0" applyFont="1" applyFill="1" applyBorder="1" applyAlignment="1">
      <alignment horizontal="center" vertical="top"/>
    </xf>
    <xf numFmtId="0" fontId="30" fillId="0" borderId="81" xfId="0" applyFont="1" applyFill="1" applyBorder="1" applyAlignment="1">
      <alignment horizontal="center" vertical="top"/>
    </xf>
    <xf numFmtId="0" fontId="30" fillId="0" borderId="128" xfId="0" applyFont="1" applyFill="1" applyBorder="1" applyAlignment="1">
      <alignment horizontal="center" vertical="top"/>
    </xf>
    <xf numFmtId="0" fontId="55" fillId="0" borderId="40" xfId="0" applyFont="1" applyFill="1" applyBorder="1" applyAlignment="1">
      <alignment horizontal="center" vertical="top"/>
    </xf>
    <xf numFmtId="0" fontId="55" fillId="0" borderId="35" xfId="0" applyFont="1" applyFill="1" applyBorder="1" applyAlignment="1">
      <alignment horizontal="center" vertical="top"/>
    </xf>
    <xf numFmtId="0" fontId="55" fillId="0" borderId="36" xfId="0" applyFont="1" applyFill="1" applyBorder="1" applyAlignment="1">
      <alignment horizontal="center" vertical="top"/>
    </xf>
    <xf numFmtId="0" fontId="55" fillId="0" borderId="28" xfId="0" applyFont="1" applyFill="1" applyBorder="1" applyAlignment="1">
      <alignment horizontal="center" vertical="top"/>
    </xf>
    <xf numFmtId="0" fontId="55" fillId="0" borderId="12" xfId="0" applyFont="1" applyFill="1" applyBorder="1" applyAlignment="1">
      <alignment horizontal="center" vertical="top"/>
    </xf>
    <xf numFmtId="0" fontId="55" fillId="0" borderId="29" xfId="0" applyFont="1" applyFill="1" applyBorder="1" applyAlignment="1">
      <alignment horizontal="center" vertical="top"/>
    </xf>
    <xf numFmtId="0" fontId="55" fillId="0" borderId="33" xfId="0" applyFont="1" applyFill="1" applyBorder="1" applyAlignment="1">
      <alignment horizontal="center" vertical="top"/>
    </xf>
    <xf numFmtId="0" fontId="55" fillId="0" borderId="34" xfId="0" applyFont="1" applyFill="1" applyBorder="1" applyAlignment="1">
      <alignment horizontal="center" vertical="top"/>
    </xf>
    <xf numFmtId="0" fontId="55" fillId="0" borderId="45" xfId="0" applyFont="1" applyFill="1" applyBorder="1" applyAlignment="1">
      <alignment horizontal="center" vertical="top"/>
    </xf>
    <xf numFmtId="0" fontId="53" fillId="0" borderId="40" xfId="0" applyFont="1" applyFill="1" applyBorder="1" applyAlignment="1">
      <alignment horizontal="center" vertical="top"/>
    </xf>
    <xf numFmtId="0" fontId="53" fillId="0" borderId="35" xfId="0" applyFont="1" applyFill="1" applyBorder="1" applyAlignment="1">
      <alignment horizontal="center" vertical="top"/>
    </xf>
    <xf numFmtId="0" fontId="53" fillId="0" borderId="36" xfId="0" applyFont="1" applyFill="1" applyBorder="1" applyAlignment="1">
      <alignment horizontal="center" vertical="top"/>
    </xf>
    <xf numFmtId="1" fontId="52" fillId="0" borderId="28" xfId="0" applyNumberFormat="1" applyFont="1" applyFill="1" applyBorder="1" applyAlignment="1">
      <alignment horizontal="center" vertical="top"/>
    </xf>
    <xf numFmtId="1" fontId="51" fillId="0" borderId="43" xfId="0" applyNumberFormat="1" applyFont="1" applyFill="1" applyBorder="1" applyAlignment="1">
      <alignment horizontal="center" vertical="top"/>
    </xf>
    <xf numFmtId="1" fontId="51" fillId="0" borderId="21" xfId="0" applyNumberFormat="1" applyFont="1" applyFill="1" applyBorder="1" applyAlignment="1">
      <alignment horizontal="center" vertical="top"/>
    </xf>
    <xf numFmtId="1" fontId="51" fillId="0" borderId="44" xfId="0" applyNumberFormat="1" applyFont="1" applyFill="1" applyBorder="1" applyAlignment="1">
      <alignment horizontal="center" vertical="top"/>
    </xf>
    <xf numFmtId="1" fontId="31" fillId="0" borderId="31" xfId="0" applyNumberFormat="1" applyFont="1" applyFill="1" applyBorder="1" applyAlignment="1">
      <alignment horizontal="center" vertical="top"/>
    </xf>
    <xf numFmtId="1" fontId="31" fillId="0" borderId="32" xfId="0" applyNumberFormat="1" applyFont="1" applyFill="1" applyBorder="1" applyAlignment="1">
      <alignment horizontal="center" vertical="top"/>
    </xf>
    <xf numFmtId="1" fontId="31" fillId="0" borderId="181" xfId="0" applyNumberFormat="1" applyFont="1" applyFill="1" applyBorder="1" applyAlignment="1">
      <alignment horizontal="center" vertical="top"/>
    </xf>
    <xf numFmtId="1" fontId="31" fillId="0" borderId="28" xfId="0" applyNumberFormat="1" applyFont="1" applyFill="1" applyBorder="1" applyAlignment="1">
      <alignment horizontal="center" vertical="top"/>
    </xf>
    <xf numFmtId="1" fontId="31" fillId="0" borderId="12" xfId="0" applyNumberFormat="1" applyFont="1" applyFill="1" applyBorder="1" applyAlignment="1">
      <alignment horizontal="center" vertical="top"/>
    </xf>
    <xf numFmtId="1" fontId="31" fillId="0" borderId="29" xfId="0" applyNumberFormat="1" applyFont="1" applyFill="1" applyBorder="1" applyAlignment="1">
      <alignment horizontal="center" vertical="top"/>
    </xf>
    <xf numFmtId="1" fontId="31" fillId="0" borderId="33" xfId="0" applyNumberFormat="1" applyFont="1" applyFill="1" applyBorder="1" applyAlignment="1">
      <alignment horizontal="center" vertical="top"/>
    </xf>
    <xf numFmtId="1" fontId="31" fillId="0" borderId="34" xfId="0" applyNumberFormat="1" applyFont="1" applyFill="1" applyBorder="1" applyAlignment="1">
      <alignment horizontal="center" vertical="top"/>
    </xf>
    <xf numFmtId="1" fontId="31" fillId="0" borderId="45" xfId="0" applyNumberFormat="1" applyFont="1" applyFill="1" applyBorder="1" applyAlignment="1">
      <alignment horizontal="center" vertical="top"/>
    </xf>
    <xf numFmtId="1" fontId="51" fillId="0" borderId="69" xfId="0" applyNumberFormat="1" applyFont="1" applyFill="1" applyBorder="1" applyAlignment="1">
      <alignment horizontal="center" vertical="top"/>
    </xf>
    <xf numFmtId="1" fontId="51" fillId="0" borderId="22" xfId="0" applyNumberFormat="1" applyFont="1" applyFill="1" applyBorder="1" applyAlignment="1">
      <alignment horizontal="center" vertical="top"/>
    </xf>
    <xf numFmtId="1" fontId="51" fillId="0" borderId="141" xfId="0" applyNumberFormat="1" applyFont="1" applyFill="1" applyBorder="1" applyAlignment="1">
      <alignment horizontal="center" vertical="top"/>
    </xf>
    <xf numFmtId="0" fontId="31" fillId="0" borderId="31" xfId="0" applyFont="1" applyFill="1" applyBorder="1" applyAlignment="1">
      <alignment horizontal="center" vertical="top"/>
    </xf>
    <xf numFmtId="0" fontId="31" fillId="0" borderId="86" xfId="0" applyFont="1" applyFill="1" applyBorder="1" applyAlignment="1">
      <alignment horizontal="center" vertical="top"/>
    </xf>
    <xf numFmtId="0" fontId="31" fillId="0" borderId="198" xfId="0" applyFont="1" applyFill="1" applyBorder="1" applyAlignment="1">
      <alignment horizontal="center" vertical="top"/>
    </xf>
    <xf numFmtId="1" fontId="32" fillId="0" borderId="33" xfId="0" applyNumberFormat="1" applyFont="1" applyFill="1" applyBorder="1" applyAlignment="1">
      <alignment horizontal="center" vertical="top"/>
    </xf>
    <xf numFmtId="0" fontId="32" fillId="0" borderId="60" xfId="0" applyFont="1" applyFill="1" applyBorder="1" applyAlignment="1">
      <alignment horizontal="center" vertical="top"/>
    </xf>
    <xf numFmtId="1" fontId="32" fillId="0" borderId="60" xfId="0" applyNumberFormat="1" applyFont="1" applyFill="1" applyBorder="1" applyAlignment="1">
      <alignment horizontal="center" vertical="top"/>
    </xf>
    <xf numFmtId="0" fontId="31" fillId="0" borderId="34" xfId="0" applyFont="1" applyFill="1" applyBorder="1" applyAlignment="1">
      <alignment horizontal="center" vertical="top"/>
    </xf>
    <xf numFmtId="0" fontId="31" fillId="0" borderId="45" xfId="0" applyFont="1" applyFill="1" applyBorder="1" applyAlignment="1">
      <alignment horizontal="center" vertical="top"/>
    </xf>
    <xf numFmtId="0" fontId="31" fillId="0" borderId="199" xfId="0" applyFont="1" applyFill="1" applyBorder="1" applyAlignment="1">
      <alignment horizontal="center" vertical="top"/>
    </xf>
    <xf numFmtId="0" fontId="31" fillId="0" borderId="24" xfId="0" applyFont="1" applyFill="1" applyBorder="1" applyAlignment="1">
      <alignment horizontal="center" vertical="top"/>
    </xf>
    <xf numFmtId="0" fontId="31" fillId="0" borderId="200" xfId="0" applyFont="1" applyFill="1" applyBorder="1" applyAlignment="1">
      <alignment horizontal="center" vertical="top"/>
    </xf>
    <xf numFmtId="0" fontId="31" fillId="0" borderId="185" xfId="0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center" vertical="top"/>
    </xf>
    <xf numFmtId="0" fontId="31" fillId="0" borderId="187" xfId="0" applyFont="1" applyFill="1" applyBorder="1" applyAlignment="1">
      <alignment horizontal="center" vertical="top"/>
    </xf>
    <xf numFmtId="0" fontId="31" fillId="0" borderId="28" xfId="0" applyFont="1" applyFill="1" applyBorder="1" applyAlignment="1">
      <alignment horizontal="center" vertical="top"/>
    </xf>
    <xf numFmtId="0" fontId="31" fillId="0" borderId="43" xfId="0" applyFont="1" applyFill="1" applyBorder="1" applyAlignment="1">
      <alignment horizontal="center" vertical="top"/>
    </xf>
    <xf numFmtId="0" fontId="31" fillId="0" borderId="44" xfId="0" applyFont="1" applyFill="1" applyBorder="1" applyAlignment="1">
      <alignment horizontal="center" vertical="top"/>
    </xf>
    <xf numFmtId="0" fontId="31" fillId="0" borderId="33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/>
    </xf>
    <xf numFmtId="0" fontId="29" fillId="0" borderId="158" xfId="0" applyFont="1" applyFill="1" applyBorder="1" applyAlignment="1">
      <alignment horizontal="center" vertical="top" textRotation="88" wrapText="1"/>
    </xf>
    <xf numFmtId="0" fontId="57" fillId="0" borderId="159" xfId="0" applyFont="1" applyFill="1" applyBorder="1" applyAlignment="1">
      <alignment horizontal="center" vertical="top" textRotation="90" wrapText="1"/>
    </xf>
    <xf numFmtId="0" fontId="28" fillId="0" borderId="160" xfId="0" applyFont="1" applyFill="1" applyBorder="1" applyAlignment="1">
      <alignment vertical="top" textRotation="90" wrapText="1"/>
    </xf>
    <xf numFmtId="0" fontId="23" fillId="0" borderId="156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109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162" xfId="0" applyFill="1" applyBorder="1" applyAlignment="1">
      <alignment/>
    </xf>
    <xf numFmtId="1" fontId="23" fillId="0" borderId="58" xfId="0" applyNumberFormat="1" applyFont="1" applyFill="1" applyBorder="1" applyAlignment="1">
      <alignment horizontal="center" vertical="top" wrapText="1"/>
    </xf>
    <xf numFmtId="1" fontId="30" fillId="0" borderId="13" xfId="0" applyNumberFormat="1" applyFont="1" applyFill="1" applyBorder="1" applyAlignment="1">
      <alignment horizontal="center" vertical="top"/>
    </xf>
    <xf numFmtId="172" fontId="30" fillId="0" borderId="14" xfId="0" applyNumberFormat="1" applyFont="1" applyFill="1" applyBorder="1" applyAlignment="1">
      <alignment horizontal="center" vertical="top"/>
    </xf>
    <xf numFmtId="1" fontId="30" fillId="0" borderId="38" xfId="0" applyNumberFormat="1" applyFont="1" applyFill="1" applyBorder="1" applyAlignment="1">
      <alignment horizontal="center" vertical="top"/>
    </xf>
    <xf numFmtId="1" fontId="30" fillId="0" borderId="58" xfId="0" applyNumberFormat="1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/>
    </xf>
    <xf numFmtId="0" fontId="23" fillId="0" borderId="40" xfId="0" applyFont="1" applyFill="1" applyBorder="1" applyAlignment="1">
      <alignment horizontal="center" vertical="top"/>
    </xf>
    <xf numFmtId="0" fontId="22" fillId="0" borderId="163" xfId="0" applyFont="1" applyFill="1" applyBorder="1" applyAlignment="1">
      <alignment horizontal="center" vertical="top"/>
    </xf>
    <xf numFmtId="0" fontId="23" fillId="0" borderId="134" xfId="0" applyFont="1" applyFill="1" applyBorder="1" applyAlignment="1">
      <alignment horizontal="center" vertical="top"/>
    </xf>
    <xf numFmtId="0" fontId="22" fillId="0" borderId="140" xfId="0" applyFont="1" applyFill="1" applyBorder="1" applyAlignment="1">
      <alignment horizontal="center" vertical="top"/>
    </xf>
    <xf numFmtId="0" fontId="22" fillId="0" borderId="69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/>
    </xf>
    <xf numFmtId="0" fontId="23" fillId="0" borderId="45" xfId="0" applyFont="1" applyFill="1" applyBorder="1" applyAlignment="1">
      <alignment horizontal="center" vertical="top"/>
    </xf>
    <xf numFmtId="0" fontId="22" fillId="0" borderId="58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2" fillId="0" borderId="129" xfId="0" applyFont="1" applyFill="1" applyBorder="1" applyAlignment="1">
      <alignment horizontal="center" vertical="top"/>
    </xf>
    <xf numFmtId="0" fontId="22" fillId="0" borderId="142" xfId="0" applyFont="1" applyFill="1" applyBorder="1" applyAlignment="1">
      <alignment horizontal="center" vertical="top"/>
    </xf>
    <xf numFmtId="0" fontId="22" fillId="0" borderId="58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2" fillId="0" borderId="152" xfId="0" applyFont="1" applyFill="1" applyBorder="1" applyAlignment="1">
      <alignment horizontal="center" vertical="top"/>
    </xf>
    <xf numFmtId="0" fontId="22" fillId="0" borderId="155" xfId="0" applyFont="1" applyFill="1" applyBorder="1" applyAlignment="1">
      <alignment horizontal="center" vertical="top"/>
    </xf>
    <xf numFmtId="0" fontId="22" fillId="0" borderId="155" xfId="0" applyFont="1" applyFill="1" applyBorder="1" applyAlignment="1">
      <alignment horizontal="center" vertical="top"/>
    </xf>
    <xf numFmtId="0" fontId="22" fillId="0" borderId="35" xfId="0" applyFont="1" applyFill="1" applyBorder="1" applyAlignment="1">
      <alignment horizontal="center" vertical="top"/>
    </xf>
    <xf numFmtId="0" fontId="22" fillId="0" borderId="62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/>
    </xf>
    <xf numFmtId="0" fontId="22" fillId="0" borderId="86" xfId="0" applyFont="1" applyFill="1" applyBorder="1" applyAlignment="1">
      <alignment horizontal="center" vertical="top"/>
    </xf>
    <xf numFmtId="0" fontId="22" fillId="0" borderId="60" xfId="0" applyFont="1" applyFill="1" applyBorder="1" applyAlignment="1">
      <alignment horizontal="center" vertical="top"/>
    </xf>
    <xf numFmtId="0" fontId="50" fillId="0" borderId="142" xfId="0" applyFont="1" applyFill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top"/>
    </xf>
    <xf numFmtId="0" fontId="50" fillId="0" borderId="41" xfId="0" applyFont="1" applyFill="1" applyBorder="1" applyAlignment="1">
      <alignment horizontal="center" vertical="top"/>
    </xf>
    <xf numFmtId="0" fontId="31" fillId="0" borderId="164" xfId="0" applyFont="1" applyFill="1" applyBorder="1" applyAlignment="1">
      <alignment horizontal="center" vertical="top"/>
    </xf>
    <xf numFmtId="0" fontId="31" fillId="0" borderId="180" xfId="0" applyFont="1" applyFill="1" applyBorder="1" applyAlignment="1">
      <alignment horizontal="center" vertical="top"/>
    </xf>
    <xf numFmtId="1" fontId="22" fillId="0" borderId="64" xfId="0" applyNumberFormat="1" applyFont="1" applyFill="1" applyBorder="1" applyAlignment="1">
      <alignment horizontal="center" vertical="top"/>
    </xf>
    <xf numFmtId="0" fontId="22" fillId="0" borderId="165" xfId="0" applyFont="1" applyFill="1" applyBorder="1" applyAlignment="1">
      <alignment horizontal="center" vertical="top"/>
    </xf>
    <xf numFmtId="1" fontId="22" fillId="0" borderId="165" xfId="0" applyNumberFormat="1" applyFont="1" applyFill="1" applyBorder="1" applyAlignment="1">
      <alignment horizontal="center" vertical="top"/>
    </xf>
    <xf numFmtId="0" fontId="22" fillId="0" borderId="64" xfId="0" applyFont="1" applyFill="1" applyBorder="1" applyAlignment="1">
      <alignment horizontal="center" vertical="top"/>
    </xf>
    <xf numFmtId="0" fontId="22" fillId="0" borderId="166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/>
    </xf>
    <xf numFmtId="0" fontId="22" fillId="0" borderId="167" xfId="0" applyFont="1" applyFill="1" applyBorder="1" applyAlignment="1">
      <alignment horizontal="center" vertical="top"/>
    </xf>
    <xf numFmtId="0" fontId="22" fillId="0" borderId="168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169" xfId="0" applyFont="1" applyFill="1" applyBorder="1" applyAlignment="1">
      <alignment horizontal="center" vertical="top"/>
    </xf>
    <xf numFmtId="0" fontId="22" fillId="0" borderId="170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171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57" fillId="0" borderId="158" xfId="0" applyFont="1" applyFill="1" applyBorder="1" applyAlignment="1">
      <alignment horizontal="center" vertical="top" textRotation="90" wrapText="1"/>
    </xf>
    <xf numFmtId="0" fontId="28" fillId="0" borderId="173" xfId="0" applyFont="1" applyFill="1" applyBorder="1" applyAlignment="1">
      <alignment vertical="top" textRotation="90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0" fillId="0" borderId="116" xfId="0" applyFill="1" applyBorder="1" applyAlignment="1">
      <alignment/>
    </xf>
    <xf numFmtId="0" fontId="0" fillId="0" borderId="98" xfId="0" applyFill="1" applyBorder="1" applyAlignment="1">
      <alignment/>
    </xf>
    <xf numFmtId="1" fontId="23" fillId="0" borderId="66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/>
    </xf>
    <xf numFmtId="0" fontId="30" fillId="0" borderId="29" xfId="0" applyFont="1" applyFill="1" applyBorder="1" applyAlignment="1">
      <alignment horizontal="center" vertical="top"/>
    </xf>
    <xf numFmtId="0" fontId="30" fillId="0" borderId="17" xfId="0" applyFont="1" applyFill="1" applyBorder="1" applyAlignment="1">
      <alignment horizontal="center" vertical="top"/>
    </xf>
    <xf numFmtId="0" fontId="30" fillId="0" borderId="44" xfId="0" applyFont="1" applyFill="1" applyBorder="1" applyAlignment="1">
      <alignment horizontal="center" vertical="top"/>
    </xf>
    <xf numFmtId="0" fontId="31" fillId="0" borderId="40" xfId="0" applyFont="1" applyFill="1" applyBorder="1" applyAlignment="1">
      <alignment horizontal="center" vertical="top"/>
    </xf>
    <xf numFmtId="0" fontId="31" fillId="0" borderId="62" xfId="0" applyFont="1" applyFill="1" applyBorder="1" applyAlignment="1">
      <alignment horizontal="center" vertical="top"/>
    </xf>
    <xf numFmtId="0" fontId="31" fillId="0" borderId="66" xfId="0" applyFont="1" applyFill="1" applyBorder="1" applyAlignment="1">
      <alignment horizontal="center" vertical="top"/>
    </xf>
    <xf numFmtId="0" fontId="31" fillId="0" borderId="36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/>
    </xf>
    <xf numFmtId="0" fontId="30" fillId="0" borderId="66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top"/>
    </xf>
    <xf numFmtId="0" fontId="23" fillId="0" borderId="80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horizontal="center" vertical="top"/>
    </xf>
    <xf numFmtId="0" fontId="23" fillId="0" borderId="176" xfId="0" applyFont="1" applyFill="1" applyBorder="1" applyAlignment="1">
      <alignment horizontal="center" vertical="top"/>
    </xf>
    <xf numFmtId="0" fontId="23" fillId="0" borderId="102" xfId="0" applyFont="1" applyFill="1" applyBorder="1" applyAlignment="1">
      <alignment horizontal="center" vertical="top"/>
    </xf>
    <xf numFmtId="0" fontId="23" fillId="0" borderId="70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0" fontId="23" fillId="0" borderId="45" xfId="0" applyFont="1" applyFill="1" applyBorder="1" applyAlignment="1">
      <alignment horizontal="center" vertical="top"/>
    </xf>
    <xf numFmtId="0" fontId="23" fillId="0" borderId="43" xfId="0" applyFont="1" applyFill="1" applyBorder="1" applyAlignment="1">
      <alignment horizontal="center" vertical="top"/>
    </xf>
    <xf numFmtId="0" fontId="23" fillId="0" borderId="44" xfId="0" applyFont="1" applyFill="1" applyBorder="1" applyAlignment="1">
      <alignment horizontal="center" vertical="top"/>
    </xf>
    <xf numFmtId="0" fontId="23" fillId="0" borderId="69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23" fillId="0" borderId="152" xfId="0" applyFont="1" applyFill="1" applyBorder="1" applyAlignment="1">
      <alignment horizontal="center" vertical="top"/>
    </xf>
    <xf numFmtId="0" fontId="23" fillId="0" borderId="201" xfId="0" applyFont="1" applyFill="1" applyBorder="1" applyAlignment="1">
      <alignment horizontal="center" vertical="top"/>
    </xf>
    <xf numFmtId="0" fontId="23" fillId="0" borderId="161" xfId="0" applyFont="1" applyFill="1" applyBorder="1" applyAlignment="1">
      <alignment horizontal="center" vertical="top"/>
    </xf>
    <xf numFmtId="0" fontId="23" fillId="0" borderId="155" xfId="0" applyFont="1" applyFill="1" applyBorder="1" applyAlignment="1">
      <alignment horizontal="center" vertical="top"/>
    </xf>
    <xf numFmtId="0" fontId="23" fillId="0" borderId="84" xfId="0" applyFont="1" applyFill="1" applyBorder="1" applyAlignment="1">
      <alignment horizontal="center" vertical="top"/>
    </xf>
    <xf numFmtId="0" fontId="22" fillId="0" borderId="40" xfId="0" applyFont="1" applyFill="1" applyBorder="1" applyAlignment="1">
      <alignment horizontal="center" vertical="top"/>
    </xf>
    <xf numFmtId="0" fontId="22" fillId="0" borderId="66" xfId="0" applyFont="1" applyFill="1" applyBorder="1" applyAlignment="1">
      <alignment horizontal="center" vertical="top"/>
    </xf>
    <xf numFmtId="0" fontId="22" fillId="0" borderId="3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0" borderId="33" xfId="0" applyFont="1" applyFill="1" applyBorder="1" applyAlignment="1">
      <alignment horizontal="center" vertical="top"/>
    </xf>
    <xf numFmtId="0" fontId="22" fillId="0" borderId="45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top"/>
    </xf>
    <xf numFmtId="0" fontId="22" fillId="0" borderId="44" xfId="0" applyFont="1" applyFill="1" applyBorder="1" applyAlignment="1">
      <alignment horizontal="center" vertical="top"/>
    </xf>
    <xf numFmtId="0" fontId="22" fillId="0" borderId="31" xfId="0" applyFont="1" applyFill="1" applyBorder="1" applyAlignment="1">
      <alignment horizontal="center" vertical="top"/>
    </xf>
    <xf numFmtId="0" fontId="22" fillId="0" borderId="180" xfId="0" applyFont="1" applyFill="1" applyBorder="1" applyAlignment="1">
      <alignment horizontal="center" vertical="top"/>
    </xf>
    <xf numFmtId="0" fontId="22" fillId="0" borderId="181" xfId="0" applyFont="1" applyFill="1" applyBorder="1" applyAlignment="1">
      <alignment horizontal="center" vertical="top"/>
    </xf>
    <xf numFmtId="0" fontId="50" fillId="0" borderId="69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50" fillId="0" borderId="141" xfId="0" applyFont="1" applyFill="1" applyBorder="1" applyAlignment="1">
      <alignment horizontal="center" vertical="top"/>
    </xf>
    <xf numFmtId="0" fontId="22" fillId="0" borderId="182" xfId="0" applyFont="1" applyFill="1" applyBorder="1" applyAlignment="1">
      <alignment horizontal="center" vertical="top"/>
    </xf>
    <xf numFmtId="0" fontId="31" fillId="0" borderId="173" xfId="0" applyFont="1" applyFill="1" applyBorder="1" applyAlignment="1">
      <alignment horizontal="center" vertical="top"/>
    </xf>
    <xf numFmtId="1" fontId="22" fillId="0" borderId="183" xfId="0" applyNumberFormat="1" applyFont="1" applyFill="1" applyBorder="1" applyAlignment="1">
      <alignment horizontal="center" vertical="top"/>
    </xf>
    <xf numFmtId="0" fontId="22" fillId="0" borderId="184" xfId="0" applyFont="1" applyFill="1" applyBorder="1" applyAlignment="1">
      <alignment horizontal="center" vertical="top"/>
    </xf>
    <xf numFmtId="0" fontId="22" fillId="0" borderId="141" xfId="0" applyFont="1" applyFill="1" applyBorder="1" applyAlignment="1">
      <alignment horizontal="center" vertical="top"/>
    </xf>
    <xf numFmtId="0" fontId="22" fillId="0" borderId="185" xfId="0" applyFont="1" applyFill="1" applyBorder="1" applyAlignment="1">
      <alignment horizontal="center" vertical="top"/>
    </xf>
    <xf numFmtId="0" fontId="22" fillId="0" borderId="186" xfId="0" applyFont="1" applyFill="1" applyBorder="1" applyAlignment="1">
      <alignment horizontal="center" vertical="top"/>
    </xf>
    <xf numFmtId="0" fontId="22" fillId="0" borderId="187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30" fillId="35" borderId="77" xfId="0" applyFont="1" applyFill="1" applyBorder="1" applyAlignment="1">
      <alignment horizontal="center" vertical="top"/>
    </xf>
    <xf numFmtId="0" fontId="32" fillId="35" borderId="156" xfId="0" applyFont="1" applyFill="1" applyBorder="1" applyAlignment="1">
      <alignment horizontal="left" vertical="center" wrapText="1"/>
    </xf>
    <xf numFmtId="0" fontId="31" fillId="35" borderId="77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top"/>
    </xf>
    <xf numFmtId="0" fontId="23" fillId="35" borderId="56" xfId="0" applyFont="1" applyFill="1" applyBorder="1" applyAlignment="1">
      <alignment horizontal="center" vertical="top"/>
    </xf>
    <xf numFmtId="0" fontId="23" fillId="35" borderId="57" xfId="0" applyFont="1" applyFill="1" applyBorder="1" applyAlignment="1">
      <alignment horizontal="center" vertical="top"/>
    </xf>
    <xf numFmtId="0" fontId="23" fillId="35" borderId="156" xfId="0" applyFont="1" applyFill="1" applyBorder="1" applyAlignment="1">
      <alignment horizontal="center" vertical="top"/>
    </xf>
    <xf numFmtId="1" fontId="23" fillId="35" borderId="55" xfId="0" applyNumberFormat="1" applyFont="1" applyFill="1" applyBorder="1" applyAlignment="1">
      <alignment horizontal="center" vertical="top" wrapText="1"/>
    </xf>
    <xf numFmtId="0" fontId="25" fillId="35" borderId="89" xfId="0" applyFont="1" applyFill="1" applyBorder="1" applyAlignment="1">
      <alignment/>
    </xf>
    <xf numFmtId="0" fontId="65" fillId="35" borderId="90" xfId="0" applyFont="1" applyFill="1" applyBorder="1" applyAlignment="1">
      <alignment horizontal="center" vertical="center"/>
    </xf>
    <xf numFmtId="14" fontId="22" fillId="35" borderId="93" xfId="0" applyNumberFormat="1" applyFont="1" applyFill="1" applyBorder="1" applyAlignment="1">
      <alignment horizontal="center"/>
    </xf>
    <xf numFmtId="0" fontId="22" fillId="35" borderId="72" xfId="0" applyFont="1" applyFill="1" applyBorder="1" applyAlignment="1">
      <alignment/>
    </xf>
    <xf numFmtId="0" fontId="22" fillId="35" borderId="73" xfId="0" applyFont="1" applyFill="1" applyBorder="1" applyAlignment="1">
      <alignment/>
    </xf>
    <xf numFmtId="0" fontId="22" fillId="35" borderId="79" xfId="0" applyFont="1" applyFill="1" applyBorder="1" applyAlignment="1">
      <alignment/>
    </xf>
    <xf numFmtId="0" fontId="23" fillId="35" borderId="156" xfId="0" applyFont="1" applyFill="1" applyBorder="1" applyAlignment="1">
      <alignment/>
    </xf>
    <xf numFmtId="0" fontId="22" fillId="35" borderId="78" xfId="0" applyFont="1" applyFill="1" applyBorder="1" applyAlignment="1">
      <alignment/>
    </xf>
    <xf numFmtId="0" fontId="0" fillId="35" borderId="72" xfId="0" applyFill="1" applyBorder="1" applyAlignment="1">
      <alignment/>
    </xf>
    <xf numFmtId="0" fontId="65" fillId="35" borderId="202" xfId="0" applyFont="1" applyFill="1" applyBorder="1" applyAlignment="1">
      <alignment horizontal="center"/>
    </xf>
    <xf numFmtId="2" fontId="22" fillId="35" borderId="172" xfId="0" applyNumberFormat="1" applyFont="1" applyFill="1" applyBorder="1" applyAlignment="1">
      <alignment horizontal="center"/>
    </xf>
    <xf numFmtId="0" fontId="22" fillId="35" borderId="172" xfId="0" applyFont="1" applyFill="1" applyBorder="1" applyAlignment="1">
      <alignment/>
    </xf>
    <xf numFmtId="0" fontId="30" fillId="35" borderId="156" xfId="0" applyFont="1" applyFill="1" applyBorder="1" applyAlignment="1">
      <alignment/>
    </xf>
    <xf numFmtId="0" fontId="31" fillId="35" borderId="78" xfId="0" applyFont="1" applyFill="1" applyBorder="1" applyAlignment="1">
      <alignment/>
    </xf>
    <xf numFmtId="0" fontId="32" fillId="36" borderId="203" xfId="0" applyFont="1" applyFill="1" applyBorder="1" applyAlignment="1">
      <alignment horizontal="left" vertical="top" wrapText="1"/>
    </xf>
    <xf numFmtId="0" fontId="31" fillId="36" borderId="172" xfId="0" applyFont="1" applyFill="1" applyBorder="1" applyAlignment="1">
      <alignment horizontal="center" vertical="top" wrapText="1"/>
    </xf>
    <xf numFmtId="1" fontId="22" fillId="36" borderId="55" xfId="0" applyNumberFormat="1" applyFont="1" applyFill="1" applyBorder="1" applyAlignment="1">
      <alignment horizontal="center" vertical="top" wrapText="1"/>
    </xf>
    <xf numFmtId="1" fontId="22" fillId="36" borderId="56" xfId="0" applyNumberFormat="1" applyFont="1" applyFill="1" applyBorder="1" applyAlignment="1">
      <alignment horizontal="center" vertical="top" wrapText="1"/>
    </xf>
    <xf numFmtId="1" fontId="22" fillId="36" borderId="57" xfId="0" applyNumberFormat="1" applyFont="1" applyFill="1" applyBorder="1" applyAlignment="1">
      <alignment horizontal="center" vertical="top" wrapText="1"/>
    </xf>
    <xf numFmtId="1" fontId="22" fillId="36" borderId="156" xfId="0" applyNumberFormat="1" applyFont="1" applyFill="1" applyBorder="1" applyAlignment="1">
      <alignment horizontal="center" vertical="top" wrapText="1"/>
    </xf>
    <xf numFmtId="1" fontId="22" fillId="35" borderId="55" xfId="0" applyNumberFormat="1" applyFont="1" applyFill="1" applyBorder="1" applyAlignment="1">
      <alignment horizontal="center" vertical="top" wrapText="1"/>
    </xf>
    <xf numFmtId="0" fontId="46" fillId="36" borderId="72" xfId="0" applyFont="1" applyFill="1" applyBorder="1" applyAlignment="1">
      <alignment horizontal="center" vertical="top"/>
    </xf>
    <xf numFmtId="0" fontId="46" fillId="36" borderId="202" xfId="0" applyFont="1" applyFill="1" applyBorder="1" applyAlignment="1">
      <alignment horizontal="left" vertical="top" wrapText="1"/>
    </xf>
    <xf numFmtId="0" fontId="65" fillId="37" borderId="172" xfId="0" applyFont="1" applyFill="1" applyBorder="1" applyAlignment="1">
      <alignment horizontal="center" vertical="top" wrapText="1"/>
    </xf>
    <xf numFmtId="0" fontId="46" fillId="36" borderId="55" xfId="0" applyFont="1" applyFill="1" applyBorder="1" applyAlignment="1">
      <alignment horizontal="center" vertical="top"/>
    </xf>
    <xf numFmtId="0" fontId="46" fillId="36" borderId="56" xfId="0" applyFont="1" applyFill="1" applyBorder="1" applyAlignment="1">
      <alignment horizontal="center" vertical="top"/>
    </xf>
    <xf numFmtId="0" fontId="46" fillId="36" borderId="74" xfId="0" applyFont="1" applyFill="1" applyBorder="1" applyAlignment="1">
      <alignment horizontal="center" vertical="top"/>
    </xf>
    <xf numFmtId="1" fontId="46" fillId="36" borderId="75" xfId="0" applyNumberFormat="1" applyFont="1" applyFill="1" applyBorder="1" applyAlignment="1">
      <alignment horizontal="center" vertical="top"/>
    </xf>
    <xf numFmtId="1" fontId="46" fillId="35" borderId="75" xfId="0" applyNumberFormat="1" applyFont="1" applyFill="1" applyBorder="1" applyAlignment="1">
      <alignment horizontal="center" vertical="top"/>
    </xf>
    <xf numFmtId="1" fontId="47" fillId="35" borderId="75" xfId="0" applyNumberFormat="1" applyFont="1" applyFill="1" applyBorder="1" applyAlignment="1">
      <alignment horizontal="center" vertical="top"/>
    </xf>
    <xf numFmtId="1" fontId="47" fillId="36" borderId="75" xfId="0" applyNumberFormat="1" applyFont="1" applyFill="1" applyBorder="1" applyAlignment="1">
      <alignment horizontal="center" vertical="top"/>
    </xf>
    <xf numFmtId="1" fontId="47" fillId="36" borderId="172" xfId="0" applyNumberFormat="1" applyFont="1" applyFill="1" applyBorder="1" applyAlignment="1">
      <alignment horizontal="center" vertical="top"/>
    </xf>
    <xf numFmtId="0" fontId="25" fillId="35" borderId="72" xfId="0" applyFont="1" applyFill="1" applyBorder="1" applyAlignment="1">
      <alignment horizontal="center" vertical="top" wrapText="1"/>
    </xf>
    <xf numFmtId="0" fontId="47" fillId="35" borderId="202" xfId="0" applyFont="1" applyFill="1" applyBorder="1" applyAlignment="1">
      <alignment horizontal="left" vertical="center" wrapText="1"/>
    </xf>
    <xf numFmtId="0" fontId="65" fillId="35" borderId="172" xfId="0" applyFont="1" applyFill="1" applyBorder="1" applyAlignment="1">
      <alignment horizontal="center" vertical="center" wrapText="1"/>
    </xf>
    <xf numFmtId="0" fontId="46" fillId="35" borderId="55" xfId="0" applyFont="1" applyFill="1" applyBorder="1" applyAlignment="1">
      <alignment horizontal="center" vertical="top"/>
    </xf>
    <xf numFmtId="0" fontId="46" fillId="35" borderId="56" xfId="0" applyFont="1" applyFill="1" applyBorder="1" applyAlignment="1">
      <alignment horizontal="center" vertical="top"/>
    </xf>
    <xf numFmtId="0" fontId="46" fillId="35" borderId="57" xfId="0" applyFont="1" applyFill="1" applyBorder="1" applyAlignment="1">
      <alignment horizontal="center" vertical="top"/>
    </xf>
    <xf numFmtId="1" fontId="25" fillId="35" borderId="74" xfId="0" applyNumberFormat="1" applyFont="1" applyFill="1" applyBorder="1" applyAlignment="1">
      <alignment horizontal="center" vertical="top" wrapText="1"/>
    </xf>
    <xf numFmtId="1" fontId="46" fillId="35" borderId="56" xfId="0" applyNumberFormat="1" applyFont="1" applyFill="1" applyBorder="1" applyAlignment="1">
      <alignment horizontal="center" vertical="top"/>
    </xf>
    <xf numFmtId="0" fontId="31" fillId="35" borderId="156" xfId="0" applyFont="1" applyFill="1" applyBorder="1" applyAlignment="1">
      <alignment horizontal="left" wrapText="1"/>
    </xf>
    <xf numFmtId="0" fontId="23" fillId="35" borderId="57" xfId="0" applyFont="1" applyFill="1" applyBorder="1" applyAlignment="1">
      <alignment horizontal="center" vertical="top"/>
    </xf>
    <xf numFmtId="1" fontId="23" fillId="35" borderId="56" xfId="0" applyNumberFormat="1" applyFont="1" applyFill="1" applyBorder="1" applyAlignment="1">
      <alignment horizontal="center" vertical="top" wrapText="1"/>
    </xf>
    <xf numFmtId="0" fontId="30" fillId="35" borderId="72" xfId="0" applyFont="1" applyFill="1" applyBorder="1" applyAlignment="1">
      <alignment horizontal="center" vertical="top"/>
    </xf>
    <xf numFmtId="0" fontId="31" fillId="35" borderId="202" xfId="0" applyFont="1" applyFill="1" applyBorder="1" applyAlignment="1">
      <alignment horizontal="left" wrapText="1"/>
    </xf>
    <xf numFmtId="0" fontId="31" fillId="35" borderId="172" xfId="0" applyFont="1" applyFill="1" applyBorder="1" applyAlignment="1">
      <alignment horizontal="center" vertical="center" wrapText="1"/>
    </xf>
    <xf numFmtId="0" fontId="23" fillId="35" borderId="55" xfId="0" applyFont="1" applyFill="1" applyBorder="1" applyAlignment="1">
      <alignment horizontal="center" vertical="top"/>
    </xf>
    <xf numFmtId="1" fontId="23" fillId="35" borderId="57" xfId="0" applyNumberFormat="1" applyFont="1" applyFill="1" applyBorder="1" applyAlignment="1">
      <alignment horizontal="center" vertical="top" wrapText="1"/>
    </xf>
    <xf numFmtId="1" fontId="23" fillId="35" borderId="74" xfId="0" applyNumberFormat="1" applyFont="1" applyFill="1" applyBorder="1" applyAlignment="1">
      <alignment horizontal="center" vertical="top" wrapText="1"/>
    </xf>
    <xf numFmtId="1" fontId="23" fillId="35" borderId="75" xfId="0" applyNumberFormat="1" applyFont="1" applyFill="1" applyBorder="1" applyAlignment="1">
      <alignment horizontal="center" vertical="top" wrapText="1"/>
    </xf>
    <xf numFmtId="0" fontId="30" fillId="35" borderId="202" xfId="0" applyFont="1" applyFill="1" applyBorder="1" applyAlignment="1">
      <alignment horizontal="left" vertical="center" wrapText="1"/>
    </xf>
    <xf numFmtId="0" fontId="54" fillId="35" borderId="55" xfId="0" applyFont="1" applyFill="1" applyBorder="1" applyAlignment="1">
      <alignment horizontal="center" vertical="top"/>
    </xf>
    <xf numFmtId="1" fontId="23" fillId="35" borderId="86" xfId="0" applyNumberFormat="1" applyFont="1" applyFill="1" applyBorder="1" applyAlignment="1">
      <alignment horizontal="center" vertical="top" wrapText="1"/>
    </xf>
    <xf numFmtId="1" fontId="23" fillId="35" borderId="32" xfId="0" applyNumberFormat="1" applyFont="1" applyFill="1" applyBorder="1" applyAlignment="1">
      <alignment horizontal="center" vertical="top" wrapText="1"/>
    </xf>
    <xf numFmtId="1" fontId="23" fillId="35" borderId="67" xfId="0" applyNumberFormat="1" applyFont="1" applyFill="1" applyBorder="1" applyAlignment="1">
      <alignment horizontal="center" vertical="top" wrapText="1"/>
    </xf>
    <xf numFmtId="0" fontId="46" fillId="38" borderId="72" xfId="0" applyFont="1" applyFill="1" applyBorder="1" applyAlignment="1">
      <alignment horizontal="center" vertical="top"/>
    </xf>
    <xf numFmtId="0" fontId="25" fillId="38" borderId="202" xfId="0" applyFont="1" applyFill="1" applyBorder="1" applyAlignment="1">
      <alignment horizontal="left" vertical="center" wrapText="1"/>
    </xf>
    <xf numFmtId="0" fontId="65" fillId="38" borderId="172" xfId="0" applyFont="1" applyFill="1" applyBorder="1" applyAlignment="1">
      <alignment horizontal="center" vertical="center" wrapText="1"/>
    </xf>
    <xf numFmtId="1" fontId="46" fillId="38" borderId="55" xfId="0" applyNumberFormat="1" applyFont="1" applyFill="1" applyBorder="1" applyAlignment="1">
      <alignment horizontal="center" vertical="top"/>
    </xf>
    <xf numFmtId="1" fontId="46" fillId="38" borderId="56" xfId="0" applyNumberFormat="1" applyFont="1" applyFill="1" applyBorder="1" applyAlignment="1">
      <alignment horizontal="center" vertical="top"/>
    </xf>
    <xf numFmtId="1" fontId="46" fillId="38" borderId="57" xfId="0" applyNumberFormat="1" applyFont="1" applyFill="1" applyBorder="1" applyAlignment="1">
      <alignment horizontal="center" vertical="top"/>
    </xf>
    <xf numFmtId="1" fontId="46" fillId="38" borderId="74" xfId="0" applyNumberFormat="1" applyFont="1" applyFill="1" applyBorder="1" applyAlignment="1">
      <alignment horizontal="center" vertical="top"/>
    </xf>
    <xf numFmtId="1" fontId="46" fillId="28" borderId="56" xfId="0" applyNumberFormat="1" applyFont="1" applyFill="1" applyBorder="1" applyAlignment="1">
      <alignment horizontal="center" vertical="top"/>
    </xf>
    <xf numFmtId="0" fontId="25" fillId="39" borderId="37" xfId="0" applyFont="1" applyFill="1" applyBorder="1" applyAlignment="1">
      <alignment horizontal="center" vertical="top"/>
    </xf>
    <xf numFmtId="0" fontId="25" fillId="39" borderId="63" xfId="0" applyFont="1" applyFill="1" applyBorder="1" applyAlignment="1">
      <alignment horizontal="left" vertical="center"/>
    </xf>
    <xf numFmtId="0" fontId="25" fillId="39" borderId="47" xfId="0" applyFont="1" applyFill="1" applyBorder="1" applyAlignment="1">
      <alignment horizontal="center" vertical="center"/>
    </xf>
    <xf numFmtId="1" fontId="25" fillId="39" borderId="37" xfId="0" applyNumberFormat="1" applyFont="1" applyFill="1" applyBorder="1" applyAlignment="1">
      <alignment horizontal="center" vertical="top"/>
    </xf>
    <xf numFmtId="1" fontId="25" fillId="39" borderId="44" xfId="0" applyNumberFormat="1" applyFont="1" applyFill="1" applyBorder="1" applyAlignment="1">
      <alignment horizontal="center" vertical="top"/>
    </xf>
    <xf numFmtId="1" fontId="25" fillId="39" borderId="17" xfId="0" applyNumberFormat="1" applyFont="1" applyFill="1" applyBorder="1" applyAlignment="1">
      <alignment horizontal="center" vertical="top"/>
    </xf>
    <xf numFmtId="1" fontId="25" fillId="28" borderId="37" xfId="0" applyNumberFormat="1" applyFont="1" applyFill="1" applyBorder="1" applyAlignment="1">
      <alignment horizontal="center" vertical="top"/>
    </xf>
    <xf numFmtId="1" fontId="22" fillId="28" borderId="37" xfId="0" applyNumberFormat="1" applyFont="1" applyFill="1" applyBorder="1" applyAlignment="1">
      <alignment horizontal="center" vertical="top"/>
    </xf>
    <xf numFmtId="1" fontId="22" fillId="39" borderId="37" xfId="0" applyNumberFormat="1" applyFont="1" applyFill="1" applyBorder="1" applyAlignment="1">
      <alignment horizontal="center" vertical="top"/>
    </xf>
    <xf numFmtId="0" fontId="46" fillId="40" borderId="72" xfId="0" applyFont="1" applyFill="1" applyBorder="1" applyAlignment="1">
      <alignment horizontal="center" vertical="top"/>
    </xf>
    <xf numFmtId="0" fontId="46" fillId="40" borderId="202" xfId="0" applyFont="1" applyFill="1" applyBorder="1" applyAlignment="1">
      <alignment horizontal="right" vertical="center" wrapText="1"/>
    </xf>
    <xf numFmtId="0" fontId="46" fillId="40" borderId="172" xfId="0" applyFont="1" applyFill="1" applyBorder="1" applyAlignment="1">
      <alignment horizontal="center" vertical="center" wrapText="1"/>
    </xf>
    <xf numFmtId="0" fontId="25" fillId="40" borderId="55" xfId="0" applyFont="1" applyFill="1" applyBorder="1" applyAlignment="1">
      <alignment horizontal="center" vertical="top"/>
    </xf>
    <xf numFmtId="0" fontId="25" fillId="40" borderId="56" xfId="0" applyFont="1" applyFill="1" applyBorder="1" applyAlignment="1">
      <alignment horizontal="center" vertical="top"/>
    </xf>
    <xf numFmtId="0" fontId="25" fillId="40" borderId="57" xfId="0" applyFont="1" applyFill="1" applyBorder="1" applyAlignment="1">
      <alignment horizontal="center" vertical="top"/>
    </xf>
    <xf numFmtId="0" fontId="25" fillId="40" borderId="74" xfId="0" applyFont="1" applyFill="1" applyBorder="1" applyAlignment="1">
      <alignment horizontal="center" vertical="top"/>
    </xf>
    <xf numFmtId="1" fontId="78" fillId="40" borderId="56" xfId="0" applyNumberFormat="1" applyFont="1" applyFill="1" applyBorder="1" applyAlignment="1">
      <alignment horizontal="center" vertical="top" wrapText="1"/>
    </xf>
    <xf numFmtId="1" fontId="25" fillId="40" borderId="56" xfId="0" applyNumberFormat="1" applyFont="1" applyFill="1" applyBorder="1" applyAlignment="1">
      <alignment horizontal="center" vertical="top" wrapText="1"/>
    </xf>
    <xf numFmtId="1" fontId="25" fillId="41" borderId="56" xfId="0" applyNumberFormat="1" applyFont="1" applyFill="1" applyBorder="1" applyAlignment="1">
      <alignment horizontal="center" vertical="top" wrapText="1"/>
    </xf>
    <xf numFmtId="1" fontId="22" fillId="41" borderId="56" xfId="0" applyNumberFormat="1" applyFont="1" applyFill="1" applyBorder="1" applyAlignment="1">
      <alignment horizontal="center" vertical="top" wrapText="1"/>
    </xf>
    <xf numFmtId="0" fontId="79" fillId="35" borderId="72" xfId="0" applyFont="1" applyFill="1" applyBorder="1" applyAlignment="1">
      <alignment horizontal="center" vertical="top"/>
    </xf>
    <xf numFmtId="0" fontId="79" fillId="35" borderId="202" xfId="0" applyFont="1" applyFill="1" applyBorder="1" applyAlignment="1">
      <alignment horizontal="left" vertical="center" wrapText="1"/>
    </xf>
    <xf numFmtId="0" fontId="30" fillId="0" borderId="204" xfId="0" applyFont="1" applyFill="1" applyBorder="1" applyAlignment="1">
      <alignment horizontal="center" vertical="top"/>
    </xf>
    <xf numFmtId="0" fontId="30" fillId="0" borderId="205" xfId="0" applyFont="1" applyFill="1" applyBorder="1" applyAlignment="1">
      <alignment horizontal="center" vertical="top"/>
    </xf>
    <xf numFmtId="1" fontId="30" fillId="0" borderId="206" xfId="0" applyNumberFormat="1" applyFont="1" applyFill="1" applyBorder="1" applyAlignment="1">
      <alignment horizontal="center" vertical="top"/>
    </xf>
    <xf numFmtId="0" fontId="23" fillId="0" borderId="207" xfId="0" applyFont="1" applyFill="1" applyBorder="1" applyAlignment="1">
      <alignment horizontal="center" vertical="top"/>
    </xf>
    <xf numFmtId="0" fontId="23" fillId="0" borderId="208" xfId="0" applyFont="1" applyFill="1" applyBorder="1" applyAlignment="1">
      <alignment horizontal="center" vertical="top"/>
    </xf>
    <xf numFmtId="0" fontId="22" fillId="0" borderId="209" xfId="0" applyFont="1" applyFill="1" applyBorder="1" applyAlignment="1">
      <alignment horizontal="center" vertical="top"/>
    </xf>
    <xf numFmtId="0" fontId="23" fillId="29" borderId="207" xfId="0" applyFont="1" applyFill="1" applyBorder="1" applyAlignment="1">
      <alignment horizontal="center" vertical="top"/>
    </xf>
    <xf numFmtId="0" fontId="23" fillId="29" borderId="208" xfId="0" applyFont="1" applyFill="1" applyBorder="1" applyAlignment="1">
      <alignment horizontal="center" vertical="top"/>
    </xf>
    <xf numFmtId="0" fontId="23" fillId="32" borderId="210" xfId="0" applyFont="1" applyFill="1" applyBorder="1" applyAlignment="1">
      <alignment horizontal="center" vertical="top"/>
    </xf>
    <xf numFmtId="1" fontId="25" fillId="39" borderId="41" xfId="0" applyNumberFormat="1" applyFont="1" applyFill="1" applyBorder="1" applyAlignment="1">
      <alignment horizontal="center" vertical="top"/>
    </xf>
    <xf numFmtId="0" fontId="30" fillId="0" borderId="123" xfId="0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211" xfId="0" applyFont="1" applyBorder="1" applyAlignment="1">
      <alignment/>
    </xf>
    <xf numFmtId="0" fontId="30" fillId="0" borderId="212" xfId="0" applyFont="1" applyBorder="1" applyAlignment="1">
      <alignment/>
    </xf>
    <xf numFmtId="0" fontId="0" fillId="0" borderId="213" xfId="0" applyFill="1" applyBorder="1" applyAlignment="1">
      <alignment/>
    </xf>
    <xf numFmtId="0" fontId="0" fillId="0" borderId="115" xfId="0" applyFill="1" applyBorder="1" applyAlignment="1">
      <alignment/>
    </xf>
    <xf numFmtId="0" fontId="0" fillId="0" borderId="212" xfId="0" applyFill="1" applyBorder="1" applyAlignment="1">
      <alignment/>
    </xf>
    <xf numFmtId="0" fontId="0" fillId="0" borderId="123" xfId="0" applyFill="1" applyBorder="1" applyAlignment="1">
      <alignment/>
    </xf>
    <xf numFmtId="0" fontId="0" fillId="29" borderId="123" xfId="0" applyFill="1" applyBorder="1" applyAlignment="1">
      <alignment/>
    </xf>
    <xf numFmtId="0" fontId="0" fillId="29" borderId="115" xfId="0" applyFill="1" applyBorder="1" applyAlignment="1">
      <alignment/>
    </xf>
    <xf numFmtId="0" fontId="0" fillId="29" borderId="213" xfId="0" applyFill="1" applyBorder="1" applyAlignment="1">
      <alignment/>
    </xf>
    <xf numFmtId="0" fontId="0" fillId="29" borderId="89" xfId="0" applyFill="1" applyBorder="1" applyAlignment="1">
      <alignment/>
    </xf>
    <xf numFmtId="0" fontId="0" fillId="32" borderId="123" xfId="0" applyFill="1" applyBorder="1" applyAlignment="1">
      <alignment/>
    </xf>
    <xf numFmtId="0" fontId="0" fillId="32" borderId="115" xfId="0" applyFill="1" applyBorder="1" applyAlignment="1">
      <alignment/>
    </xf>
    <xf numFmtId="0" fontId="0" fillId="32" borderId="213" xfId="0" applyFill="1" applyBorder="1" applyAlignment="1">
      <alignment/>
    </xf>
    <xf numFmtId="0" fontId="0" fillId="32" borderId="212" xfId="0" applyFill="1" applyBorder="1" applyAlignment="1">
      <alignment/>
    </xf>
    <xf numFmtId="0" fontId="23" fillId="0" borderId="212" xfId="0" applyFont="1" applyBorder="1" applyAlignment="1">
      <alignment/>
    </xf>
    <xf numFmtId="0" fontId="30" fillId="0" borderId="89" xfId="0" applyFont="1" applyBorder="1" applyAlignment="1">
      <alignment/>
    </xf>
    <xf numFmtId="0" fontId="0" fillId="0" borderId="91" xfId="0" applyBorder="1" applyAlignment="1">
      <alignment/>
    </xf>
    <xf numFmtId="0" fontId="0" fillId="0" borderId="89" xfId="0" applyBorder="1" applyAlignment="1">
      <alignment/>
    </xf>
    <xf numFmtId="0" fontId="64" fillId="0" borderId="214" xfId="0" applyFont="1" applyBorder="1" applyAlignment="1">
      <alignment wrapText="1"/>
    </xf>
    <xf numFmtId="1" fontId="22" fillId="36" borderId="74" xfId="0" applyNumberFormat="1" applyFont="1" applyFill="1" applyBorder="1" applyAlignment="1">
      <alignment horizontal="center" vertical="top" wrapText="1"/>
    </xf>
    <xf numFmtId="1" fontId="22" fillId="36" borderId="78" xfId="0" applyNumberFormat="1" applyFont="1" applyFill="1" applyBorder="1" applyAlignment="1">
      <alignment horizontal="center" vertical="top" wrapText="1"/>
    </xf>
    <xf numFmtId="1" fontId="22" fillId="36" borderId="73" xfId="0" applyNumberFormat="1" applyFont="1" applyFill="1" applyBorder="1" applyAlignment="1">
      <alignment horizontal="center" vertical="top" wrapText="1"/>
    </xf>
    <xf numFmtId="1" fontId="22" fillId="35" borderId="74" xfId="0" applyNumberFormat="1" applyFont="1" applyFill="1" applyBorder="1" applyAlignment="1">
      <alignment horizontal="center" vertical="top" wrapText="1"/>
    </xf>
    <xf numFmtId="1" fontId="22" fillId="35" borderId="78" xfId="0" applyNumberFormat="1" applyFont="1" applyFill="1" applyBorder="1" applyAlignment="1">
      <alignment horizontal="center" vertical="top" wrapText="1"/>
    </xf>
    <xf numFmtId="1" fontId="22" fillId="35" borderId="73" xfId="0" applyNumberFormat="1" applyFont="1" applyFill="1" applyBorder="1" applyAlignment="1">
      <alignment horizontal="center" vertical="top" wrapText="1"/>
    </xf>
    <xf numFmtId="0" fontId="31" fillId="36" borderId="215" xfId="0" applyFont="1" applyFill="1" applyBorder="1" applyAlignment="1">
      <alignment horizontal="center" vertical="top" wrapText="1"/>
    </xf>
    <xf numFmtId="0" fontId="30" fillId="42" borderId="106" xfId="0" applyFont="1" applyFill="1" applyBorder="1" applyAlignment="1">
      <alignment/>
    </xf>
    <xf numFmtId="0" fontId="0" fillId="0" borderId="115" xfId="0" applyBorder="1" applyAlignment="1">
      <alignment/>
    </xf>
    <xf numFmtId="0" fontId="0" fillId="0" borderId="216" xfId="0" applyFill="1" applyBorder="1" applyAlignment="1">
      <alignment/>
    </xf>
    <xf numFmtId="0" fontId="30" fillId="0" borderId="216" xfId="0" applyFont="1" applyBorder="1" applyAlignment="1">
      <alignment/>
    </xf>
    <xf numFmtId="0" fontId="0" fillId="0" borderId="108" xfId="0" applyFill="1" applyBorder="1" applyAlignment="1">
      <alignment/>
    </xf>
    <xf numFmtId="0" fontId="30" fillId="42" borderId="123" xfId="0" applyFont="1" applyFill="1" applyBorder="1" applyAlignment="1">
      <alignment/>
    </xf>
    <xf numFmtId="0" fontId="23" fillId="0" borderId="162" xfId="0" applyFont="1" applyBorder="1" applyAlignment="1">
      <alignment/>
    </xf>
    <xf numFmtId="0" fontId="30" fillId="0" borderId="162" xfId="0" applyFont="1" applyBorder="1" applyAlignment="1">
      <alignment/>
    </xf>
    <xf numFmtId="0" fontId="64" fillId="0" borderId="118" xfId="0" applyFont="1" applyBorder="1" applyAlignment="1">
      <alignment/>
    </xf>
    <xf numFmtId="0" fontId="23" fillId="0" borderId="217" xfId="0" applyFont="1" applyBorder="1" applyAlignment="1">
      <alignment horizontal="center"/>
    </xf>
    <xf numFmtId="0" fontId="23" fillId="0" borderId="216" xfId="0" applyFont="1" applyBorder="1" applyAlignment="1">
      <alignment/>
    </xf>
    <xf numFmtId="0" fontId="0" fillId="0" borderId="144" xfId="0" applyBorder="1" applyAlignment="1">
      <alignment horizontal="center"/>
    </xf>
    <xf numFmtId="0" fontId="0" fillId="0" borderId="218" xfId="0" applyBorder="1" applyAlignment="1">
      <alignment/>
    </xf>
    <xf numFmtId="0" fontId="23" fillId="0" borderId="193" xfId="0" applyFont="1" applyBorder="1" applyAlignment="1">
      <alignment horizontal="center"/>
    </xf>
    <xf numFmtId="0" fontId="0" fillId="0" borderId="146" xfId="0" applyFill="1" applyBorder="1" applyAlignment="1">
      <alignment/>
    </xf>
    <xf numFmtId="0" fontId="30" fillId="0" borderId="219" xfId="0" applyFont="1" applyBorder="1" applyAlignment="1">
      <alignment/>
    </xf>
    <xf numFmtId="0" fontId="30" fillId="0" borderId="126" xfId="0" applyFont="1" applyBorder="1" applyAlignment="1">
      <alignment/>
    </xf>
    <xf numFmtId="0" fontId="0" fillId="0" borderId="99" xfId="0" applyBorder="1" applyAlignment="1">
      <alignment/>
    </xf>
    <xf numFmtId="0" fontId="0" fillId="0" borderId="126" xfId="0" applyBorder="1" applyAlignment="1">
      <alignment/>
    </xf>
    <xf numFmtId="0" fontId="23" fillId="0" borderId="123" xfId="0" applyFont="1" applyBorder="1" applyAlignment="1">
      <alignment/>
    </xf>
    <xf numFmtId="0" fontId="23" fillId="0" borderId="219" xfId="0" applyFont="1" applyBorder="1" applyAlignment="1">
      <alignment/>
    </xf>
    <xf numFmtId="0" fontId="0" fillId="0" borderId="211" xfId="0" applyFill="1" applyBorder="1" applyAlignment="1">
      <alignment/>
    </xf>
    <xf numFmtId="0" fontId="0" fillId="0" borderId="219" xfId="0" applyFill="1" applyBorder="1" applyAlignment="1">
      <alignment/>
    </xf>
    <xf numFmtId="0" fontId="0" fillId="29" borderId="212" xfId="0" applyFill="1" applyBorder="1" applyAlignment="1">
      <alignment/>
    </xf>
    <xf numFmtId="0" fontId="0" fillId="32" borderId="89" xfId="0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justify"/>
    </xf>
    <xf numFmtId="0" fontId="28" fillId="0" borderId="220" xfId="0" applyFont="1" applyBorder="1" applyAlignment="1">
      <alignment horizontal="center" vertical="top" textRotation="90" wrapText="1"/>
    </xf>
    <xf numFmtId="0" fontId="28" fillId="0" borderId="221" xfId="0" applyFont="1" applyBorder="1" applyAlignment="1">
      <alignment horizontal="center" vertical="top" textRotation="90" wrapText="1"/>
    </xf>
    <xf numFmtId="0" fontId="28" fillId="0" borderId="222" xfId="0" applyFont="1" applyBorder="1" applyAlignment="1">
      <alignment horizontal="center" vertical="top" textRotation="90" wrapText="1"/>
    </xf>
    <xf numFmtId="0" fontId="27" fillId="0" borderId="223" xfId="0" applyFont="1" applyBorder="1" applyAlignment="1">
      <alignment horizontal="center" vertical="center" textRotation="90" wrapText="1"/>
    </xf>
    <xf numFmtId="0" fontId="27" fillId="0" borderId="224" xfId="0" applyFont="1" applyBorder="1" applyAlignment="1">
      <alignment horizontal="center" vertical="center" textRotation="90" wrapText="1"/>
    </xf>
    <xf numFmtId="0" fontId="27" fillId="0" borderId="225" xfId="0" applyFont="1" applyBorder="1" applyAlignment="1">
      <alignment horizontal="center" vertical="top" wrapText="1"/>
    </xf>
    <xf numFmtId="0" fontId="27" fillId="0" borderId="226" xfId="0" applyFont="1" applyBorder="1" applyAlignment="1">
      <alignment horizontal="center" vertical="top" wrapText="1"/>
    </xf>
    <xf numFmtId="0" fontId="27" fillId="0" borderId="227" xfId="0" applyFont="1" applyBorder="1" applyAlignment="1">
      <alignment horizontal="center" vertical="top" wrapText="1"/>
    </xf>
    <xf numFmtId="0" fontId="27" fillId="0" borderId="228" xfId="0" applyFont="1" applyBorder="1" applyAlignment="1">
      <alignment textRotation="90"/>
    </xf>
    <xf numFmtId="0" fontId="27" fillId="0" borderId="144" xfId="0" applyFont="1" applyBorder="1" applyAlignment="1">
      <alignment textRotation="90"/>
    </xf>
    <xf numFmtId="0" fontId="27" fillId="0" borderId="229" xfId="0" applyFont="1" applyBorder="1" applyAlignment="1">
      <alignment horizontal="center" vertical="top" wrapText="1"/>
    </xf>
    <xf numFmtId="0" fontId="27" fillId="0" borderId="230" xfId="0" applyFont="1" applyBorder="1" applyAlignment="1">
      <alignment horizontal="center" vertical="top" wrapText="1"/>
    </xf>
    <xf numFmtId="0" fontId="27" fillId="0" borderId="231" xfId="0" applyFont="1" applyBorder="1" applyAlignment="1">
      <alignment horizontal="center" vertical="top" wrapText="1"/>
    </xf>
    <xf numFmtId="0" fontId="27" fillId="0" borderId="228" xfId="0" applyFont="1" applyBorder="1" applyAlignment="1">
      <alignment horizontal="center" vertical="top" wrapText="1"/>
    </xf>
    <xf numFmtId="0" fontId="27" fillId="0" borderId="144" xfId="0" applyFont="1" applyBorder="1" applyAlignment="1">
      <alignment horizontal="center" vertical="top" wrapText="1"/>
    </xf>
    <xf numFmtId="0" fontId="29" fillId="0" borderId="157" xfId="0" applyFont="1" applyBorder="1" applyAlignment="1">
      <alignment/>
    </xf>
    <xf numFmtId="0" fontId="27" fillId="0" borderId="110" xfId="0" applyFont="1" applyBorder="1" applyAlignment="1">
      <alignment/>
    </xf>
    <xf numFmtId="0" fontId="27" fillId="0" borderId="173" xfId="0" applyFont="1" applyBorder="1" applyAlignment="1">
      <alignment/>
    </xf>
    <xf numFmtId="0" fontId="29" fillId="0" borderId="232" xfId="0" applyFont="1" applyBorder="1" applyAlignment="1">
      <alignment horizontal="center" vertical="top" wrapText="1"/>
    </xf>
    <xf numFmtId="0" fontId="29" fillId="0" borderId="233" xfId="0" applyFont="1" applyBorder="1" applyAlignment="1">
      <alignment horizontal="center" vertical="top" wrapText="1"/>
    </xf>
    <xf numFmtId="0" fontId="28" fillId="0" borderId="170" xfId="0" applyFont="1" applyBorder="1" applyAlignment="1">
      <alignment horizontal="center" vertical="top" textRotation="90" wrapText="1"/>
    </xf>
    <xf numFmtId="0" fontId="28" fillId="0" borderId="38" xfId="0" applyFont="1" applyBorder="1" applyAlignment="1">
      <alignment horizontal="center" vertical="top" textRotation="90" wrapText="1"/>
    </xf>
    <xf numFmtId="0" fontId="23" fillId="0" borderId="234" xfId="0" applyFont="1" applyFill="1" applyBorder="1" applyAlignment="1">
      <alignment horizontal="center"/>
    </xf>
    <xf numFmtId="0" fontId="0" fillId="0" borderId="235" xfId="0" applyBorder="1" applyAlignment="1">
      <alignment horizontal="center"/>
    </xf>
    <xf numFmtId="0" fontId="23" fillId="0" borderId="236" xfId="0" applyFont="1" applyFill="1" applyBorder="1" applyAlignment="1">
      <alignment/>
    </xf>
    <xf numFmtId="0" fontId="0" fillId="0" borderId="219" xfId="0" applyBorder="1" applyAlignment="1">
      <alignment/>
    </xf>
    <xf numFmtId="0" fontId="23" fillId="0" borderId="237" xfId="0" applyFont="1" applyFill="1" applyBorder="1" applyAlignment="1">
      <alignment horizontal="center" vertical="top" wrapText="1"/>
    </xf>
    <xf numFmtId="0" fontId="23" fillId="0" borderId="238" xfId="0" applyFont="1" applyFill="1" applyBorder="1" applyAlignment="1">
      <alignment horizontal="center" vertical="top" wrapText="1"/>
    </xf>
    <xf numFmtId="0" fontId="23" fillId="0" borderId="239" xfId="0" applyFont="1" applyFill="1" applyBorder="1" applyAlignment="1">
      <alignment horizontal="center" vertical="top" wrapText="1"/>
    </xf>
    <xf numFmtId="0" fontId="23" fillId="0" borderId="72" xfId="0" applyFont="1" applyFill="1" applyBorder="1" applyAlignment="1">
      <alignment horizontal="center"/>
    </xf>
    <xf numFmtId="0" fontId="23" fillId="0" borderId="156" xfId="0" applyFont="1" applyFill="1" applyBorder="1" applyAlignment="1">
      <alignment horizontal="center"/>
    </xf>
    <xf numFmtId="0" fontId="23" fillId="0" borderId="172" xfId="0" applyFont="1" applyFill="1" applyBorder="1" applyAlignment="1">
      <alignment horizontal="center"/>
    </xf>
    <xf numFmtId="0" fontId="23" fillId="0" borderId="22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8" fillId="0" borderId="240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3" fillId="0" borderId="203" xfId="0" applyFont="1" applyBorder="1" applyAlignment="1">
      <alignment horizontal="center" vertical="top" wrapText="1"/>
    </xf>
    <xf numFmtId="0" fontId="23" fillId="0" borderId="202" xfId="0" applyFont="1" applyBorder="1" applyAlignment="1">
      <alignment horizontal="center" vertical="top" wrapText="1"/>
    </xf>
    <xf numFmtId="0" fontId="23" fillId="0" borderId="203" xfId="0" applyFont="1" applyFill="1" applyBorder="1" applyAlignment="1">
      <alignment horizontal="center"/>
    </xf>
    <xf numFmtId="0" fontId="23" fillId="0" borderId="241" xfId="0" applyFont="1" applyFill="1" applyBorder="1" applyAlignment="1">
      <alignment horizontal="center"/>
    </xf>
    <xf numFmtId="0" fontId="27" fillId="0" borderId="242" xfId="0" applyFont="1" applyBorder="1" applyAlignment="1">
      <alignment/>
    </xf>
    <xf numFmtId="0" fontId="27" fillId="0" borderId="50" xfId="0" applyFont="1" applyBorder="1" applyAlignment="1">
      <alignment/>
    </xf>
    <xf numFmtId="0" fontId="45" fillId="0" borderId="72" xfId="0" applyFont="1" applyBorder="1" applyAlignment="1">
      <alignment/>
    </xf>
    <xf numFmtId="0" fontId="45" fillId="0" borderId="156" xfId="0" applyFont="1" applyBorder="1" applyAlignment="1">
      <alignment/>
    </xf>
    <xf numFmtId="0" fontId="45" fillId="0" borderId="172" xfId="0" applyFont="1" applyBorder="1" applyAlignment="1">
      <alignment/>
    </xf>
    <xf numFmtId="0" fontId="45" fillId="0" borderId="157" xfId="0" applyFont="1" applyBorder="1" applyAlignment="1">
      <alignment/>
    </xf>
    <xf numFmtId="0" fontId="45" fillId="0" borderId="110" xfId="0" applyFont="1" applyBorder="1" applyAlignment="1">
      <alignment/>
    </xf>
    <xf numFmtId="0" fontId="45" fillId="0" borderId="173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7" xfId="0" applyFont="1" applyBorder="1" applyAlignment="1">
      <alignment/>
    </xf>
    <xf numFmtId="0" fontId="23" fillId="32" borderId="203" xfId="0" applyFont="1" applyFill="1" applyBorder="1" applyAlignment="1">
      <alignment horizontal="center"/>
    </xf>
    <xf numFmtId="0" fontId="23" fillId="32" borderId="241" xfId="0" applyFont="1" applyFill="1" applyBorder="1" applyAlignment="1">
      <alignment horizontal="center"/>
    </xf>
    <xf numFmtId="0" fontId="23" fillId="32" borderId="172" xfId="0" applyFont="1" applyFill="1" applyBorder="1" applyAlignment="1">
      <alignment horizontal="center"/>
    </xf>
    <xf numFmtId="0" fontId="23" fillId="29" borderId="72" xfId="0" applyFont="1" applyFill="1" applyBorder="1" applyAlignment="1">
      <alignment horizontal="center"/>
    </xf>
    <xf numFmtId="0" fontId="23" fillId="29" borderId="156" xfId="0" applyFont="1" applyFill="1" applyBorder="1" applyAlignment="1">
      <alignment horizontal="center"/>
    </xf>
    <xf numFmtId="0" fontId="23" fillId="29" borderId="172" xfId="0" applyFont="1" applyFill="1" applyBorder="1" applyAlignment="1">
      <alignment horizontal="center"/>
    </xf>
    <xf numFmtId="0" fontId="45" fillId="0" borderId="26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27" xfId="0" applyFont="1" applyBorder="1" applyAlignment="1">
      <alignment wrapText="1"/>
    </xf>
    <xf numFmtId="0" fontId="27" fillId="0" borderId="2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7" xfId="0" applyFont="1" applyBorder="1" applyAlignment="1">
      <alignment/>
    </xf>
    <xf numFmtId="0" fontId="45" fillId="0" borderId="72" xfId="0" applyFont="1" applyBorder="1" applyAlignment="1">
      <alignment wrapText="1"/>
    </xf>
    <xf numFmtId="0" fontId="45" fillId="0" borderId="156" xfId="0" applyFont="1" applyBorder="1" applyAlignment="1">
      <alignment wrapText="1"/>
    </xf>
    <xf numFmtId="0" fontId="45" fillId="0" borderId="172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22" fillId="0" borderId="167" xfId="0" applyFont="1" applyBorder="1" applyAlignment="1">
      <alignment horizontal="right" vertical="top"/>
    </xf>
    <xf numFmtId="1" fontId="22" fillId="24" borderId="169" xfId="0" applyNumberFormat="1" applyFont="1" applyFill="1" applyBorder="1" applyAlignment="1">
      <alignment horizontal="right" vertical="top"/>
    </xf>
    <xf numFmtId="0" fontId="22" fillId="0" borderId="37" xfId="0" applyFont="1" applyBorder="1" applyAlignment="1">
      <alignment horizontal="right" vertical="top"/>
    </xf>
    <xf numFmtId="0" fontId="22" fillId="0" borderId="228" xfId="0" applyFont="1" applyBorder="1" applyAlignment="1">
      <alignment horizontal="center" textRotation="90"/>
    </xf>
    <xf numFmtId="0" fontId="22" fillId="0" borderId="144" xfId="0" applyFont="1" applyBorder="1" applyAlignment="1">
      <alignment horizontal="center" textRotation="90"/>
    </xf>
    <xf numFmtId="0" fontId="22" fillId="0" borderId="127" xfId="0" applyFont="1" applyBorder="1" applyAlignment="1">
      <alignment horizontal="center" textRotation="90"/>
    </xf>
    <xf numFmtId="0" fontId="44" fillId="24" borderId="0" xfId="0" applyFont="1" applyFill="1" applyBorder="1" applyAlignment="1">
      <alignment horizontal="center" vertical="top" wrapText="1"/>
    </xf>
    <xf numFmtId="0" fontId="27" fillId="0" borderId="215" xfId="0" applyFont="1" applyBorder="1" applyAlignment="1">
      <alignment/>
    </xf>
    <xf numFmtId="0" fontId="27" fillId="0" borderId="113" xfId="0" applyFont="1" applyBorder="1" applyAlignment="1">
      <alignment/>
    </xf>
    <xf numFmtId="0" fontId="27" fillId="0" borderId="114" xfId="0" applyFont="1" applyBorder="1" applyAlignment="1">
      <alignment/>
    </xf>
    <xf numFmtId="0" fontId="41" fillId="0" borderId="33" xfId="0" applyFont="1" applyFill="1" applyBorder="1" applyAlignment="1">
      <alignment horizontal="right" vertical="top" wrapText="1"/>
    </xf>
    <xf numFmtId="0" fontId="41" fillId="0" borderId="88" xfId="0" applyFont="1" applyFill="1" applyBorder="1" applyAlignment="1">
      <alignment horizontal="right" vertical="top" wrapText="1"/>
    </xf>
    <xf numFmtId="0" fontId="23" fillId="0" borderId="85" xfId="0" applyFont="1" applyFill="1" applyBorder="1" applyAlignment="1">
      <alignment horizontal="center" vertical="top" wrapText="1"/>
    </xf>
    <xf numFmtId="0" fontId="27" fillId="0" borderId="24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35" fillId="24" borderId="24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right" vertical="top"/>
    </xf>
    <xf numFmtId="0" fontId="43" fillId="0" borderId="0" xfId="0" applyFont="1" applyFill="1" applyBorder="1" applyAlignment="1">
      <alignment/>
    </xf>
    <xf numFmtId="0" fontId="59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1" fillId="0" borderId="20" xfId="0" applyFont="1" applyBorder="1" applyAlignment="1">
      <alignment horizontal="center" wrapText="1"/>
    </xf>
    <xf numFmtId="0" fontId="61" fillId="0" borderId="20" xfId="0" applyFont="1" applyBorder="1" applyAlignment="1">
      <alignment horizontal="center"/>
    </xf>
    <xf numFmtId="0" fontId="61" fillId="0" borderId="2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SheetLayoutView="100" zoomScalePageLayoutView="0" workbookViewId="0" topLeftCell="B1">
      <selection activeCell="D4" sqref="D4"/>
    </sheetView>
  </sheetViews>
  <sheetFormatPr defaultColWidth="9.00390625" defaultRowHeight="12.75"/>
  <cols>
    <col min="1" max="1" width="0" style="0" hidden="1" customWidth="1"/>
    <col min="2" max="2" width="3.875" style="261" customWidth="1"/>
    <col min="3" max="3" width="7.00390625" style="262" customWidth="1"/>
    <col min="4" max="4" width="127.125" style="261" customWidth="1"/>
  </cols>
  <sheetData>
    <row r="1" spans="1:13" ht="20.25">
      <c r="A1" s="4"/>
      <c r="C1" s="294"/>
      <c r="D1" s="295"/>
      <c r="E1" s="34"/>
      <c r="F1" s="34"/>
      <c r="G1" s="34"/>
      <c r="H1" s="34"/>
      <c r="I1" s="34"/>
      <c r="J1" s="34"/>
      <c r="K1" s="34"/>
      <c r="L1" s="34"/>
      <c r="M1" s="34"/>
    </row>
    <row r="2" spans="1:13" ht="27.75" customHeight="1">
      <c r="A2" s="4"/>
      <c r="C2" s="1316" t="s">
        <v>120</v>
      </c>
      <c r="D2" s="1316"/>
      <c r="E2" s="296"/>
      <c r="F2" s="296"/>
      <c r="G2" s="296"/>
      <c r="H2" s="296"/>
      <c r="I2" s="296"/>
      <c r="J2" s="296"/>
      <c r="K2" s="296"/>
      <c r="L2" s="296"/>
      <c r="M2" s="297"/>
    </row>
    <row r="3" spans="1:13" ht="27.75" customHeight="1">
      <c r="A3" s="4"/>
      <c r="C3" s="1317" t="s">
        <v>214</v>
      </c>
      <c r="D3" s="1317"/>
      <c r="E3" s="1317"/>
      <c r="F3" s="1317"/>
      <c r="G3" s="1317"/>
      <c r="H3" s="1317"/>
      <c r="I3" s="1317"/>
      <c r="J3" s="1317"/>
      <c r="K3" s="1317"/>
      <c r="L3" s="1317"/>
      <c r="M3" s="297"/>
    </row>
    <row r="4" spans="1:13" ht="20.25">
      <c r="A4" s="4"/>
      <c r="C4" s="298"/>
      <c r="D4" s="299"/>
      <c r="E4" s="297"/>
      <c r="F4" s="297"/>
      <c r="G4" s="297"/>
      <c r="H4" s="297"/>
      <c r="I4" s="297"/>
      <c r="J4" s="297"/>
      <c r="K4" s="297"/>
      <c r="L4" s="297"/>
      <c r="M4" s="297"/>
    </row>
    <row r="5" spans="1:13" ht="20.25">
      <c r="A5" s="4"/>
      <c r="C5" s="298"/>
      <c r="D5" s="300"/>
      <c r="E5" s="297"/>
      <c r="F5" s="297"/>
      <c r="G5" s="297"/>
      <c r="H5" s="297"/>
      <c r="I5" s="297"/>
      <c r="J5" s="297"/>
      <c r="K5" s="297"/>
      <c r="L5" s="297"/>
      <c r="M5" s="297"/>
    </row>
    <row r="6" spans="1:13" s="79" customFormat="1" ht="19.5" customHeight="1">
      <c r="A6" s="265"/>
      <c r="B6" s="266"/>
      <c r="C6" s="267" t="s">
        <v>121</v>
      </c>
      <c r="D6" s="268" t="s">
        <v>122</v>
      </c>
      <c r="E6" s="301"/>
      <c r="F6" s="301"/>
      <c r="G6" s="1318" t="s">
        <v>0</v>
      </c>
      <c r="H6" s="1318"/>
      <c r="I6" s="1318"/>
      <c r="J6" s="1318"/>
      <c r="K6" s="1318"/>
      <c r="L6" s="1318"/>
      <c r="M6" s="1318"/>
    </row>
    <row r="7" spans="1:13" s="79" customFormat="1" ht="19.5" customHeight="1">
      <c r="A7" s="265"/>
      <c r="B7" s="266"/>
      <c r="C7" s="267">
        <v>1</v>
      </c>
      <c r="D7" s="269" t="s">
        <v>133</v>
      </c>
      <c r="E7" s="301"/>
      <c r="F7" s="301"/>
      <c r="G7" s="302"/>
      <c r="H7" s="302"/>
      <c r="I7" s="302"/>
      <c r="J7" s="302"/>
      <c r="K7" s="302"/>
      <c r="L7" s="302"/>
      <c r="M7" s="302"/>
    </row>
    <row r="8" spans="1:13" s="79" customFormat="1" ht="19.5" customHeight="1">
      <c r="A8" s="265"/>
      <c r="B8" s="266"/>
      <c r="C8" s="267">
        <f aca="true" t="shared" si="0" ref="C8:C13">C7+1</f>
        <v>2</v>
      </c>
      <c r="D8" s="269" t="s">
        <v>123</v>
      </c>
      <c r="E8" s="301"/>
      <c r="F8" s="301"/>
      <c r="G8" s="302"/>
      <c r="H8" s="302"/>
      <c r="I8" s="302"/>
      <c r="J8" s="302"/>
      <c r="K8" s="302"/>
      <c r="L8" s="302"/>
      <c r="M8" s="302"/>
    </row>
    <row r="9" spans="1:13" s="79" customFormat="1" ht="19.5" customHeight="1">
      <c r="A9" s="265"/>
      <c r="B9" s="266"/>
      <c r="C9" s="267">
        <f t="shared" si="0"/>
        <v>3</v>
      </c>
      <c r="D9" s="269" t="s">
        <v>134</v>
      </c>
      <c r="E9" s="301"/>
      <c r="F9" s="301"/>
      <c r="G9" s="302"/>
      <c r="H9" s="302"/>
      <c r="I9" s="302"/>
      <c r="J9" s="302"/>
      <c r="K9" s="302"/>
      <c r="L9" s="302"/>
      <c r="M9" s="302"/>
    </row>
    <row r="10" spans="1:13" s="79" customFormat="1" ht="19.5" customHeight="1">
      <c r="A10" s="265"/>
      <c r="B10" s="266"/>
      <c r="C10" s="267">
        <f t="shared" si="0"/>
        <v>4</v>
      </c>
      <c r="D10" s="264" t="s">
        <v>135</v>
      </c>
      <c r="E10" s="301"/>
      <c r="F10" s="301"/>
      <c r="G10" s="301" t="s">
        <v>0</v>
      </c>
      <c r="H10" s="301"/>
      <c r="I10" s="301"/>
      <c r="J10" s="301"/>
      <c r="K10" s="301"/>
      <c r="L10" s="301"/>
      <c r="M10" s="301"/>
    </row>
    <row r="11" spans="1:13" s="79" customFormat="1" ht="19.5" customHeight="1">
      <c r="A11" s="265"/>
      <c r="B11" s="266"/>
      <c r="C11" s="340">
        <f t="shared" si="0"/>
        <v>5</v>
      </c>
      <c r="D11" s="341" t="s">
        <v>136</v>
      </c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s="79" customFormat="1" ht="19.5" customHeight="1">
      <c r="A12" s="265"/>
      <c r="B12" s="266"/>
      <c r="C12" s="267">
        <f t="shared" si="0"/>
        <v>6</v>
      </c>
      <c r="D12" s="272" t="s">
        <v>124</v>
      </c>
      <c r="E12" s="301"/>
      <c r="F12" s="301"/>
      <c r="G12" s="301"/>
      <c r="H12" s="301"/>
      <c r="I12" s="301"/>
      <c r="J12" s="301"/>
      <c r="K12" s="301"/>
      <c r="L12" s="301"/>
      <c r="M12" s="301"/>
    </row>
    <row r="13" spans="1:13" s="79" customFormat="1" ht="19.5" customHeight="1">
      <c r="A13" s="265"/>
      <c r="B13" s="266"/>
      <c r="C13" s="267">
        <f t="shared" si="0"/>
        <v>7</v>
      </c>
      <c r="D13" s="269" t="s">
        <v>137</v>
      </c>
      <c r="E13" s="301"/>
      <c r="F13" s="301"/>
      <c r="G13" s="301"/>
      <c r="H13" s="301"/>
      <c r="I13" s="301"/>
      <c r="J13" s="301"/>
      <c r="K13" s="301"/>
      <c r="L13" s="301"/>
      <c r="M13" s="301"/>
    </row>
    <row r="14" spans="1:13" s="79" customFormat="1" ht="19.5" customHeight="1">
      <c r="A14" s="80"/>
      <c r="B14" s="275"/>
      <c r="C14" s="267" t="s">
        <v>0</v>
      </c>
      <c r="D14" s="276" t="s">
        <v>68</v>
      </c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s="79" customFormat="1" ht="19.5" customHeight="1">
      <c r="A15" s="80"/>
      <c r="B15" s="275"/>
      <c r="C15" s="267">
        <v>1</v>
      </c>
      <c r="D15" s="293" t="s">
        <v>138</v>
      </c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s="79" customFormat="1" ht="19.5" customHeight="1">
      <c r="A16" s="80"/>
      <c r="B16" s="275"/>
      <c r="C16" s="267">
        <v>2</v>
      </c>
      <c r="D16" s="293" t="s">
        <v>139</v>
      </c>
      <c r="E16" s="301"/>
      <c r="F16" s="301"/>
      <c r="G16" s="301"/>
      <c r="H16" s="301"/>
      <c r="I16" s="301"/>
      <c r="J16" s="301"/>
      <c r="K16" s="301"/>
      <c r="L16" s="301"/>
      <c r="M16" s="301"/>
    </row>
    <row r="17" spans="1:13" s="79" customFormat="1" ht="19.5" customHeight="1">
      <c r="A17" s="80"/>
      <c r="B17" s="275"/>
      <c r="C17" s="267">
        <v>3</v>
      </c>
      <c r="D17" s="293" t="s">
        <v>140</v>
      </c>
      <c r="E17" s="301"/>
      <c r="F17" s="301"/>
      <c r="G17" s="301"/>
      <c r="H17" s="301"/>
      <c r="I17" s="301"/>
      <c r="J17" s="301"/>
      <c r="K17" s="301"/>
      <c r="L17" s="301"/>
      <c r="M17" s="301"/>
    </row>
    <row r="18" spans="1:13" s="79" customFormat="1" ht="19.5" customHeight="1">
      <c r="A18" s="80"/>
      <c r="B18" s="275"/>
      <c r="C18" s="267">
        <v>4</v>
      </c>
      <c r="D18" s="293" t="s">
        <v>141</v>
      </c>
      <c r="E18" s="301"/>
      <c r="F18" s="301"/>
      <c r="G18" s="301"/>
      <c r="H18" s="301"/>
      <c r="I18" s="301"/>
      <c r="J18" s="301"/>
      <c r="K18" s="301"/>
      <c r="L18" s="301"/>
      <c r="M18" s="301"/>
    </row>
    <row r="19" spans="1:13" s="79" customFormat="1" ht="19.5" customHeight="1">
      <c r="A19" s="80"/>
      <c r="B19" s="275"/>
      <c r="C19" s="267">
        <v>5</v>
      </c>
      <c r="D19" s="293" t="s">
        <v>142</v>
      </c>
      <c r="E19" s="301"/>
      <c r="F19" s="301"/>
      <c r="G19" s="301"/>
      <c r="H19" s="301"/>
      <c r="I19" s="301"/>
      <c r="J19" s="301"/>
      <c r="K19" s="301"/>
      <c r="L19" s="301"/>
      <c r="M19" s="301"/>
    </row>
    <row r="20" spans="1:13" s="79" customFormat="1" ht="19.5" customHeight="1">
      <c r="A20" s="80"/>
      <c r="B20" s="275"/>
      <c r="C20" s="267">
        <v>6</v>
      </c>
      <c r="D20" s="293" t="s">
        <v>143</v>
      </c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s="79" customFormat="1" ht="19.5" customHeight="1">
      <c r="A21" s="80"/>
      <c r="B21" s="275"/>
      <c r="C21" s="267">
        <v>7</v>
      </c>
      <c r="D21" s="293" t="s">
        <v>144</v>
      </c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s="79" customFormat="1" ht="19.5" customHeight="1">
      <c r="A22" s="80"/>
      <c r="B22" s="275"/>
      <c r="C22" s="267">
        <v>8</v>
      </c>
      <c r="D22" s="293" t="s">
        <v>145</v>
      </c>
      <c r="E22" s="301"/>
      <c r="F22" s="301"/>
      <c r="G22" s="301"/>
      <c r="H22" s="301"/>
      <c r="I22" s="301"/>
      <c r="J22" s="301"/>
      <c r="K22" s="301"/>
      <c r="L22" s="301"/>
      <c r="M22" s="301"/>
    </row>
    <row r="23" spans="1:13" s="79" customFormat="1" ht="19.5" customHeight="1">
      <c r="A23" s="80"/>
      <c r="B23" s="275"/>
      <c r="C23" s="267">
        <v>9</v>
      </c>
      <c r="D23" s="293" t="s">
        <v>146</v>
      </c>
      <c r="E23" s="301"/>
      <c r="F23" s="301"/>
      <c r="G23" s="301"/>
      <c r="H23" s="301"/>
      <c r="I23" s="301"/>
      <c r="J23" s="301"/>
      <c r="K23" s="301"/>
      <c r="L23" s="301"/>
      <c r="M23" s="301"/>
    </row>
    <row r="24" spans="1:13" s="79" customFormat="1" ht="19.5" customHeight="1">
      <c r="A24" s="80"/>
      <c r="B24" s="275"/>
      <c r="C24" s="267">
        <v>10</v>
      </c>
      <c r="D24" s="293" t="s">
        <v>147</v>
      </c>
      <c r="E24" s="301"/>
      <c r="F24" s="301"/>
      <c r="G24" s="301"/>
      <c r="H24" s="301"/>
      <c r="I24" s="301"/>
      <c r="J24" s="301"/>
      <c r="K24" s="301"/>
      <c r="L24" s="301"/>
      <c r="M24" s="301"/>
    </row>
    <row r="25" spans="1:13" s="79" customFormat="1" ht="19.5" customHeight="1">
      <c r="A25" s="80"/>
      <c r="B25" s="275"/>
      <c r="C25" s="267">
        <v>11</v>
      </c>
      <c r="D25" s="293" t="s">
        <v>148</v>
      </c>
      <c r="E25" s="301"/>
      <c r="F25" s="301"/>
      <c r="G25" s="301"/>
      <c r="H25" s="301"/>
      <c r="I25" s="301"/>
      <c r="J25" s="301"/>
      <c r="K25" s="301"/>
      <c r="L25" s="301"/>
      <c r="M25" s="301"/>
    </row>
    <row r="26" spans="1:13" s="79" customFormat="1" ht="19.5" customHeight="1">
      <c r="A26" s="80"/>
      <c r="B26" s="275"/>
      <c r="C26" s="267">
        <v>12</v>
      </c>
      <c r="D26" s="271" t="s">
        <v>149</v>
      </c>
      <c r="E26" s="301"/>
      <c r="F26" s="301"/>
      <c r="G26" s="301"/>
      <c r="H26" s="301"/>
      <c r="I26" s="301"/>
      <c r="J26" s="301"/>
      <c r="K26" s="301"/>
      <c r="L26" s="301"/>
      <c r="M26" s="301"/>
    </row>
    <row r="27" spans="1:13" s="79" customFormat="1" ht="19.5" customHeight="1">
      <c r="A27" s="80"/>
      <c r="B27" s="275"/>
      <c r="C27" s="267"/>
      <c r="D27" s="277" t="s">
        <v>150</v>
      </c>
      <c r="E27" s="301"/>
      <c r="F27" s="301"/>
      <c r="G27" s="301"/>
      <c r="H27" s="301"/>
      <c r="I27" s="301"/>
      <c r="J27" s="301"/>
      <c r="K27" s="301"/>
      <c r="L27" s="301"/>
      <c r="M27" s="301"/>
    </row>
    <row r="28" spans="1:13" s="79" customFormat="1" ht="19.5" customHeight="1">
      <c r="A28" s="80"/>
      <c r="B28" s="275"/>
      <c r="C28" s="267">
        <v>1</v>
      </c>
      <c r="D28" s="342" t="s">
        <v>151</v>
      </c>
      <c r="E28" s="301"/>
      <c r="F28" s="301"/>
      <c r="G28" s="301"/>
      <c r="H28" s="301"/>
      <c r="I28" s="301"/>
      <c r="J28" s="301"/>
      <c r="K28" s="301"/>
      <c r="L28" s="301"/>
      <c r="M28" s="301"/>
    </row>
    <row r="29" spans="1:13" s="79" customFormat="1" ht="19.5" customHeight="1">
      <c r="A29" s="80"/>
      <c r="B29" s="275"/>
      <c r="C29" s="267"/>
      <c r="D29" s="277" t="s">
        <v>152</v>
      </c>
      <c r="E29" s="301"/>
      <c r="F29" s="301"/>
      <c r="G29" s="301"/>
      <c r="H29" s="301"/>
      <c r="I29" s="301"/>
      <c r="J29" s="301"/>
      <c r="K29" s="301"/>
      <c r="L29" s="301"/>
      <c r="M29" s="301"/>
    </row>
    <row r="30" spans="1:13" s="79" customFormat="1" ht="19.5" customHeight="1">
      <c r="A30" s="80"/>
      <c r="B30" s="275"/>
      <c r="C30" s="267"/>
      <c r="D30" s="342" t="s">
        <v>153</v>
      </c>
      <c r="E30" s="301"/>
      <c r="F30" s="301"/>
      <c r="G30" s="301"/>
      <c r="H30" s="301"/>
      <c r="I30" s="301"/>
      <c r="J30" s="301"/>
      <c r="K30" s="301"/>
      <c r="L30" s="301"/>
      <c r="M30" s="301"/>
    </row>
    <row r="31" spans="2:13" s="79" customFormat="1" ht="19.5" customHeight="1">
      <c r="B31" s="261"/>
      <c r="C31" s="274"/>
      <c r="D31" s="277" t="s">
        <v>69</v>
      </c>
      <c r="E31" s="301"/>
      <c r="F31" s="301"/>
      <c r="G31" s="301"/>
      <c r="H31" s="301"/>
      <c r="I31" s="301"/>
      <c r="J31" s="301"/>
      <c r="K31" s="301"/>
      <c r="L31" s="301"/>
      <c r="M31" s="301"/>
    </row>
    <row r="32" spans="2:13" s="79" customFormat="1" ht="19.5" customHeight="1">
      <c r="B32" s="261"/>
      <c r="C32" s="274">
        <v>1</v>
      </c>
      <c r="D32" s="278" t="s">
        <v>125</v>
      </c>
      <c r="E32" s="301"/>
      <c r="F32" s="301"/>
      <c r="G32" s="301"/>
      <c r="H32" s="301"/>
      <c r="I32" s="301"/>
      <c r="J32" s="301"/>
      <c r="K32" s="301"/>
      <c r="L32" s="301"/>
      <c r="M32" s="301"/>
    </row>
    <row r="33" spans="2:13" s="79" customFormat="1" ht="19.5" customHeight="1">
      <c r="B33" s="261"/>
      <c r="C33" s="274">
        <v>2</v>
      </c>
      <c r="D33" s="278" t="s">
        <v>154</v>
      </c>
      <c r="E33" s="301"/>
      <c r="F33" s="301"/>
      <c r="G33" s="301"/>
      <c r="H33" s="301"/>
      <c r="I33" s="301"/>
      <c r="J33" s="301"/>
      <c r="K33" s="301"/>
      <c r="L33" s="301"/>
      <c r="M33" s="301"/>
    </row>
    <row r="34" spans="2:13" s="79" customFormat="1" ht="19.5" customHeight="1">
      <c r="B34" s="261"/>
      <c r="C34" s="274">
        <v>3</v>
      </c>
      <c r="D34" s="278" t="s">
        <v>155</v>
      </c>
      <c r="E34" s="301"/>
      <c r="F34" s="301"/>
      <c r="G34" s="301"/>
      <c r="H34" s="301"/>
      <c r="I34" s="301"/>
      <c r="J34" s="301"/>
      <c r="K34" s="301"/>
      <c r="L34" s="301"/>
      <c r="M34" s="301"/>
    </row>
    <row r="35" spans="2:13" s="79" customFormat="1" ht="19.5" customHeight="1">
      <c r="B35" s="261"/>
      <c r="C35" s="279"/>
      <c r="D35" s="280"/>
      <c r="E35" s="301"/>
      <c r="F35" s="301"/>
      <c r="G35" s="301"/>
      <c r="H35" s="301"/>
      <c r="I35" s="301"/>
      <c r="J35" s="301"/>
      <c r="K35" s="301"/>
      <c r="L35" s="301"/>
      <c r="M35" s="301"/>
    </row>
    <row r="36" spans="2:13" s="79" customFormat="1" ht="19.5" customHeight="1">
      <c r="B36" s="261"/>
      <c r="C36" s="270" t="s">
        <v>0</v>
      </c>
      <c r="D36" s="281" t="s">
        <v>126</v>
      </c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s="79" customFormat="1" ht="19.5" customHeight="1">
      <c r="A37" s="282"/>
      <c r="B37" s="283"/>
      <c r="C37" s="270">
        <v>1</v>
      </c>
      <c r="D37" s="273" t="s">
        <v>127</v>
      </c>
      <c r="E37" s="301"/>
      <c r="F37" s="301"/>
      <c r="G37" s="301"/>
      <c r="H37" s="301"/>
      <c r="I37" s="301"/>
      <c r="J37" s="301"/>
      <c r="K37" s="301"/>
      <c r="L37" s="301"/>
      <c r="M37" s="301"/>
    </row>
    <row r="38" spans="2:13" s="79" customFormat="1" ht="19.5" customHeight="1">
      <c r="B38" s="261"/>
      <c r="C38" s="270">
        <v>2</v>
      </c>
      <c r="D38" s="273" t="s">
        <v>128</v>
      </c>
      <c r="E38" s="301"/>
      <c r="F38" s="301"/>
      <c r="G38" s="301"/>
      <c r="H38" s="301"/>
      <c r="I38" s="301"/>
      <c r="J38" s="301"/>
      <c r="K38" s="301"/>
      <c r="L38" s="301"/>
      <c r="M38" s="301"/>
    </row>
    <row r="39" spans="2:13" s="79" customFormat="1" ht="19.5" customHeight="1">
      <c r="B39" s="261"/>
      <c r="C39" s="270">
        <v>3</v>
      </c>
      <c r="D39" s="273" t="s">
        <v>129</v>
      </c>
      <c r="E39" s="301"/>
      <c r="F39" s="301"/>
      <c r="G39" s="301"/>
      <c r="H39" s="301"/>
      <c r="I39" s="301"/>
      <c r="J39" s="301"/>
      <c r="K39" s="301"/>
      <c r="L39" s="301"/>
      <c r="M39" s="301"/>
    </row>
    <row r="40" spans="2:13" s="3" customFormat="1" ht="12.75" customHeight="1">
      <c r="B40" s="261"/>
      <c r="C40" s="298"/>
      <c r="D40" s="299"/>
      <c r="E40" s="297"/>
      <c r="F40" s="297"/>
      <c r="G40" s="297"/>
      <c r="H40" s="297"/>
      <c r="I40" s="297"/>
      <c r="J40" s="297"/>
      <c r="K40" s="297"/>
      <c r="L40" s="297"/>
      <c r="M40" s="297"/>
    </row>
    <row r="41" spans="2:13" s="3" customFormat="1" ht="12.75" customHeight="1">
      <c r="B41" s="261"/>
      <c r="C41" s="263"/>
      <c r="D41" s="264"/>
      <c r="E41" s="167"/>
      <c r="F41" s="167"/>
      <c r="G41" s="167"/>
      <c r="H41" s="167"/>
      <c r="I41" s="167"/>
      <c r="J41" s="167"/>
      <c r="K41" s="167"/>
      <c r="L41" s="167"/>
      <c r="M41" s="167"/>
    </row>
    <row r="42" spans="2:13" s="3" customFormat="1" ht="13.5" customHeight="1">
      <c r="B42" s="261"/>
      <c r="C42" s="263"/>
      <c r="D42" s="264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2:13" s="3" customFormat="1" ht="13.5" customHeight="1">
      <c r="B43" s="261"/>
      <c r="C43" s="263"/>
      <c r="D43" s="264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s="3" customFormat="1" ht="13.5" customHeight="1">
      <c r="A44" s="85"/>
      <c r="B44" s="284"/>
      <c r="C44" s="285"/>
      <c r="D44" s="264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3" customFormat="1" ht="13.5" customHeight="1">
      <c r="A45" s="85"/>
      <c r="B45" s="284"/>
      <c r="C45" s="285"/>
      <c r="D45" s="286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s="3" customFormat="1" ht="13.5" customHeight="1">
      <c r="A46" s="85"/>
      <c r="B46" s="284"/>
      <c r="C46" s="285"/>
      <c r="D46" s="286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s="3" customFormat="1" ht="13.5" customHeight="1">
      <c r="A47" s="85"/>
      <c r="B47" s="284"/>
      <c r="C47" s="285"/>
      <c r="D47" s="286"/>
      <c r="E47" s="167"/>
      <c r="F47" s="167"/>
      <c r="G47" s="167"/>
      <c r="H47" s="167"/>
      <c r="I47" s="167"/>
      <c r="J47" s="167"/>
      <c r="K47" s="167"/>
      <c r="L47" s="167"/>
      <c r="M47" s="167"/>
    </row>
    <row r="48" spans="1:13" s="3" customFormat="1" ht="13.5" customHeight="1">
      <c r="A48" s="85"/>
      <c r="B48" s="284"/>
      <c r="C48" s="285"/>
      <c r="D48" s="286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s="3" customFormat="1" ht="13.5" customHeight="1">
      <c r="A49" s="85"/>
      <c r="B49" s="284"/>
      <c r="C49" s="285"/>
      <c r="D49" s="286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3" s="3" customFormat="1" ht="13.5" customHeight="1">
      <c r="A50" s="85"/>
      <c r="B50" s="284"/>
      <c r="C50" s="285"/>
      <c r="D50" s="286"/>
      <c r="E50" s="167"/>
      <c r="F50" s="167"/>
      <c r="G50" s="167"/>
      <c r="H50" s="167"/>
      <c r="I50" s="167"/>
      <c r="J50" s="167"/>
      <c r="K50" s="167"/>
      <c r="L50" s="167"/>
      <c r="M50" s="167"/>
    </row>
    <row r="51" spans="1:13" s="3" customFormat="1" ht="24" customHeight="1">
      <c r="A51" s="85"/>
      <c r="B51" s="284"/>
      <c r="C51" s="285"/>
      <c r="D51" s="286"/>
      <c r="E51" s="167"/>
      <c r="F51" s="167"/>
      <c r="G51" s="167"/>
      <c r="H51" s="167"/>
      <c r="I51" s="167"/>
      <c r="J51" s="167"/>
      <c r="K51" s="167"/>
      <c r="L51" s="167"/>
      <c r="M51" s="167"/>
    </row>
    <row r="52" spans="1:13" s="3" customFormat="1" ht="24" customHeight="1">
      <c r="A52" s="85"/>
      <c r="B52" s="284"/>
      <c r="C52" s="285"/>
      <c r="D52" s="286"/>
      <c r="E52" s="167"/>
      <c r="F52" s="167"/>
      <c r="G52" s="167"/>
      <c r="H52" s="167"/>
      <c r="I52" s="167"/>
      <c r="J52" s="167"/>
      <c r="K52" s="167"/>
      <c r="L52" s="167"/>
      <c r="M52" s="167"/>
    </row>
    <row r="53" spans="1:13" s="3" customFormat="1" ht="24" customHeight="1">
      <c r="A53" s="85"/>
      <c r="B53" s="284"/>
      <c r="C53" s="285"/>
      <c r="D53" s="286"/>
      <c r="E53" s="167"/>
      <c r="F53" s="167"/>
      <c r="G53" s="167"/>
      <c r="H53" s="167"/>
      <c r="I53" s="167"/>
      <c r="J53" s="167"/>
      <c r="K53" s="167"/>
      <c r="L53" s="167"/>
      <c r="M53" s="167"/>
    </row>
    <row r="54" spans="1:13" s="3" customFormat="1" ht="13.5" customHeight="1">
      <c r="A54" s="85"/>
      <c r="B54" s="284"/>
      <c r="C54" s="285"/>
      <c r="D54" s="286"/>
      <c r="E54" s="167"/>
      <c r="F54" s="167"/>
      <c r="G54" s="167"/>
      <c r="H54" s="167"/>
      <c r="I54" s="167"/>
      <c r="J54" s="167"/>
      <c r="K54" s="167"/>
      <c r="L54" s="167"/>
      <c r="M54" s="167"/>
    </row>
    <row r="55" spans="1:13" s="3" customFormat="1" ht="26.25" customHeight="1">
      <c r="A55" s="86"/>
      <c r="B55" s="287"/>
      <c r="C55" s="288"/>
      <c r="D55" s="286"/>
      <c r="E55" s="167"/>
      <c r="F55" s="167"/>
      <c r="G55" s="167"/>
      <c r="H55" s="167"/>
      <c r="I55" s="167"/>
      <c r="J55" s="167"/>
      <c r="K55" s="167"/>
      <c r="L55" s="167"/>
      <c r="M55" s="167"/>
    </row>
    <row r="56" spans="1:13" s="86" customFormat="1" ht="12.75" customHeight="1">
      <c r="A56" s="85"/>
      <c r="B56" s="284"/>
      <c r="C56" s="285"/>
      <c r="D56" s="289"/>
      <c r="E56" s="290"/>
      <c r="F56" s="290"/>
      <c r="G56" s="290"/>
      <c r="H56" s="290"/>
      <c r="I56" s="290"/>
      <c r="J56" s="290"/>
      <c r="K56" s="290"/>
      <c r="L56" s="290"/>
      <c r="M56" s="290"/>
    </row>
    <row r="57" spans="1:13" s="3" customFormat="1" ht="26.25" customHeight="1">
      <c r="A57" s="87"/>
      <c r="B57" s="291"/>
      <c r="C57" s="263"/>
      <c r="D57" s="286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1:13" s="3" customFormat="1" ht="12.75" customHeight="1">
      <c r="A58" s="87"/>
      <c r="B58" s="291"/>
      <c r="C58" s="263"/>
      <c r="D58" s="292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1:13" s="3" customFormat="1" ht="12.75" customHeight="1">
      <c r="A59" s="87"/>
      <c r="B59" s="291"/>
      <c r="C59" s="263"/>
      <c r="D59" s="292"/>
      <c r="E59" s="167"/>
      <c r="F59" s="167"/>
      <c r="G59" s="167"/>
      <c r="H59" s="167"/>
      <c r="I59" s="167"/>
      <c r="J59" s="167"/>
      <c r="K59" s="167"/>
      <c r="L59" s="167"/>
      <c r="M59" s="167"/>
    </row>
    <row r="60" spans="1:13" s="3" customFormat="1" ht="15.75" customHeight="1">
      <c r="A60"/>
      <c r="B60" s="261"/>
      <c r="C60" s="263"/>
      <c r="D60" s="292"/>
      <c r="E60" s="167"/>
      <c r="F60" s="167"/>
      <c r="G60" s="167"/>
      <c r="H60" s="167"/>
      <c r="I60" s="167"/>
      <c r="J60" s="167"/>
      <c r="K60" s="167"/>
      <c r="L60" s="167"/>
      <c r="M60" s="167"/>
    </row>
    <row r="61" spans="3:13" ht="15.75" customHeight="1">
      <c r="C61" s="263"/>
      <c r="D61" s="264"/>
      <c r="E61" s="167"/>
      <c r="F61" s="167"/>
      <c r="G61" s="167"/>
      <c r="H61" s="167"/>
      <c r="I61" s="167"/>
      <c r="J61" s="167"/>
      <c r="K61" s="167"/>
      <c r="L61" s="167"/>
      <c r="M61" s="167"/>
    </row>
    <row r="62" spans="3:13" ht="15.75" customHeight="1">
      <c r="C62" s="263"/>
      <c r="D62" s="264"/>
      <c r="E62" s="167"/>
      <c r="F62" s="167"/>
      <c r="G62" s="167"/>
      <c r="H62" s="167"/>
      <c r="I62" s="167"/>
      <c r="J62" s="167"/>
      <c r="K62" s="167"/>
      <c r="L62" s="167"/>
      <c r="M62" s="167"/>
    </row>
    <row r="63" spans="3:13" ht="15.75" customHeight="1">
      <c r="C63" s="263"/>
      <c r="D63" s="264"/>
      <c r="E63" s="167"/>
      <c r="F63" s="167"/>
      <c r="G63" s="167"/>
      <c r="H63" s="167"/>
      <c r="I63" s="167"/>
      <c r="J63" s="167"/>
      <c r="K63" s="167"/>
      <c r="L63" s="167"/>
      <c r="M63" s="167"/>
    </row>
    <row r="64" spans="3:13" ht="12.75" customHeight="1">
      <c r="C64" s="263"/>
      <c r="D64" s="264"/>
      <c r="E64" s="167"/>
      <c r="F64" s="167"/>
      <c r="G64" s="167"/>
      <c r="H64" s="167"/>
      <c r="I64" s="167"/>
      <c r="J64" s="167"/>
      <c r="K64" s="167"/>
      <c r="L64" s="167"/>
      <c r="M64" s="167"/>
    </row>
    <row r="65" spans="3:13" ht="20.25">
      <c r="C65" s="263"/>
      <c r="D65" s="264"/>
      <c r="E65" s="167"/>
      <c r="F65" s="167"/>
      <c r="G65" s="167"/>
      <c r="H65" s="167"/>
      <c r="I65" s="167"/>
      <c r="J65" s="167"/>
      <c r="K65" s="167"/>
      <c r="L65" s="167"/>
      <c r="M65" s="167"/>
    </row>
    <row r="66" spans="3:13" ht="20.25">
      <c r="C66" s="263"/>
      <c r="D66" s="264"/>
      <c r="E66" s="167"/>
      <c r="F66" s="167"/>
      <c r="G66" s="167"/>
      <c r="H66" s="167"/>
      <c r="I66" s="167"/>
      <c r="J66" s="167"/>
      <c r="K66" s="167"/>
      <c r="L66" s="167"/>
      <c r="M66" s="167"/>
    </row>
    <row r="67" spans="3:13" ht="20.25">
      <c r="C67" s="263"/>
      <c r="D67" s="264"/>
      <c r="E67" s="167"/>
      <c r="F67" s="167"/>
      <c r="G67" s="167"/>
      <c r="H67" s="167"/>
      <c r="I67" s="167"/>
      <c r="J67" s="167"/>
      <c r="K67" s="167"/>
      <c r="L67" s="167"/>
      <c r="M67" s="167"/>
    </row>
    <row r="68" spans="3:13" ht="20.25">
      <c r="C68" s="263"/>
      <c r="D68" s="264"/>
      <c r="E68" s="167"/>
      <c r="F68" s="167"/>
      <c r="G68" s="167"/>
      <c r="H68" s="167"/>
      <c r="I68" s="167"/>
      <c r="J68" s="167"/>
      <c r="K68" s="167"/>
      <c r="L68" s="167"/>
      <c r="M68" s="167"/>
    </row>
    <row r="69" spans="3:13" ht="20.25">
      <c r="C69" s="263"/>
      <c r="D69" s="264"/>
      <c r="E69" s="167"/>
      <c r="F69" s="167"/>
      <c r="G69" s="167"/>
      <c r="H69" s="167"/>
      <c r="I69" s="167"/>
      <c r="J69" s="167"/>
      <c r="K69" s="167"/>
      <c r="L69" s="167"/>
      <c r="M69" s="167"/>
    </row>
    <row r="70" spans="3:13" ht="20.25">
      <c r="C70" s="263"/>
      <c r="D70" s="264"/>
      <c r="E70" s="167"/>
      <c r="F70" s="167"/>
      <c r="G70" s="167"/>
      <c r="H70" s="167"/>
      <c r="I70" s="167"/>
      <c r="J70" s="167"/>
      <c r="K70" s="167"/>
      <c r="L70" s="167"/>
      <c r="M70" s="167"/>
    </row>
    <row r="71" spans="3:13" ht="20.25">
      <c r="C71" s="263"/>
      <c r="D71" s="264"/>
      <c r="E71" s="167"/>
      <c r="F71" s="167"/>
      <c r="G71" s="167"/>
      <c r="H71" s="167"/>
      <c r="I71" s="167"/>
      <c r="J71" s="167"/>
      <c r="K71" s="167"/>
      <c r="L71" s="167"/>
      <c r="M71" s="167"/>
    </row>
    <row r="72" spans="3:13" ht="20.25">
      <c r="C72" s="263"/>
      <c r="D72" s="264"/>
      <c r="E72" s="167"/>
      <c r="F72" s="167"/>
      <c r="G72" s="167"/>
      <c r="H72" s="167"/>
      <c r="I72" s="167"/>
      <c r="J72" s="167"/>
      <c r="K72" s="167"/>
      <c r="L72" s="167"/>
      <c r="M72" s="167"/>
    </row>
    <row r="73" spans="3:13" ht="20.25">
      <c r="C73" s="263"/>
      <c r="D73" s="264"/>
      <c r="E73" s="167"/>
      <c r="F73" s="167"/>
      <c r="G73" s="167"/>
      <c r="H73" s="167"/>
      <c r="I73" s="167"/>
      <c r="J73" s="167"/>
      <c r="K73" s="167"/>
      <c r="L73" s="167"/>
      <c r="M73" s="167"/>
    </row>
    <row r="74" spans="3:13" ht="20.25">
      <c r="C74" s="263"/>
      <c r="D74" s="264"/>
      <c r="E74" s="167"/>
      <c r="F74" s="167"/>
      <c r="G74" s="167"/>
      <c r="H74" s="167"/>
      <c r="I74" s="167"/>
      <c r="J74" s="167"/>
      <c r="K74" s="167"/>
      <c r="L74" s="167"/>
      <c r="M74" s="167"/>
    </row>
    <row r="75" spans="3:13" ht="20.25">
      <c r="C75" s="263"/>
      <c r="D75" s="264"/>
      <c r="E75" s="167"/>
      <c r="F75" s="167"/>
      <c r="G75" s="167"/>
      <c r="H75" s="167"/>
      <c r="I75" s="167"/>
      <c r="J75" s="167"/>
      <c r="K75" s="167"/>
      <c r="L75" s="167"/>
      <c r="M75" s="167"/>
    </row>
    <row r="76" spans="3:13" ht="20.25">
      <c r="C76" s="263"/>
      <c r="D76" s="264"/>
      <c r="E76" s="167"/>
      <c r="F76" s="167"/>
      <c r="G76" s="167"/>
      <c r="H76" s="167"/>
      <c r="I76" s="167"/>
      <c r="J76" s="167"/>
      <c r="K76" s="167"/>
      <c r="L76" s="167"/>
      <c r="M76" s="167"/>
    </row>
    <row r="77" spans="3:13" ht="20.25">
      <c r="C77" s="263"/>
      <c r="D77" s="264"/>
      <c r="E77" s="167"/>
      <c r="F77" s="167"/>
      <c r="G77" s="167"/>
      <c r="H77" s="167"/>
      <c r="I77" s="167"/>
      <c r="J77" s="167"/>
      <c r="K77" s="167"/>
      <c r="L77" s="167"/>
      <c r="M77" s="167"/>
    </row>
    <row r="78" spans="3:13" ht="20.25">
      <c r="C78" s="263"/>
      <c r="D78" s="264"/>
      <c r="E78" s="167"/>
      <c r="F78" s="167"/>
      <c r="G78" s="167"/>
      <c r="H78" s="167"/>
      <c r="I78" s="167"/>
      <c r="J78" s="167"/>
      <c r="K78" s="167"/>
      <c r="L78" s="167"/>
      <c r="M78" s="167"/>
    </row>
    <row r="79" spans="3:13" ht="20.25">
      <c r="C79" s="263"/>
      <c r="D79" s="264"/>
      <c r="E79" s="167"/>
      <c r="F79" s="167"/>
      <c r="G79" s="167"/>
      <c r="H79" s="167"/>
      <c r="I79" s="167"/>
      <c r="J79" s="167"/>
      <c r="K79" s="167"/>
      <c r="L79" s="167"/>
      <c r="M79" s="167"/>
    </row>
    <row r="80" spans="3:13" ht="20.25">
      <c r="C80" s="263"/>
      <c r="D80" s="264"/>
      <c r="E80" s="167"/>
      <c r="F80" s="167"/>
      <c r="G80" s="167"/>
      <c r="H80" s="167"/>
      <c r="I80" s="167"/>
      <c r="J80" s="167"/>
      <c r="K80" s="167"/>
      <c r="L80" s="167"/>
      <c r="M80" s="167"/>
    </row>
    <row r="81" spans="3:13" ht="20.25">
      <c r="C81" s="263"/>
      <c r="D81" s="264"/>
      <c r="E81" s="167"/>
      <c r="F81" s="167"/>
      <c r="G81" s="167"/>
      <c r="H81" s="167"/>
      <c r="I81" s="167"/>
      <c r="J81" s="167"/>
      <c r="K81" s="167"/>
      <c r="L81" s="167"/>
      <c r="M81" s="167"/>
    </row>
    <row r="82" spans="3:13" ht="20.25">
      <c r="C82" s="263"/>
      <c r="D82" s="264"/>
      <c r="E82" s="167"/>
      <c r="F82" s="167"/>
      <c r="G82" s="167"/>
      <c r="H82" s="167"/>
      <c r="I82" s="167"/>
      <c r="J82" s="167"/>
      <c r="K82" s="167"/>
      <c r="L82" s="167"/>
      <c r="M82" s="167"/>
    </row>
    <row r="83" spans="3:13" ht="20.25">
      <c r="C83" s="263"/>
      <c r="D83" s="264"/>
      <c r="E83" s="167"/>
      <c r="F83" s="167"/>
      <c r="G83" s="167"/>
      <c r="H83" s="167"/>
      <c r="I83" s="167"/>
      <c r="J83" s="167"/>
      <c r="K83" s="167"/>
      <c r="L83" s="167"/>
      <c r="M83" s="167"/>
    </row>
    <row r="84" spans="3:13" ht="20.25">
      <c r="C84" s="263"/>
      <c r="D84" s="264"/>
      <c r="E84" s="167"/>
      <c r="F84" s="167"/>
      <c r="G84" s="167"/>
      <c r="H84" s="167"/>
      <c r="I84" s="167"/>
      <c r="J84" s="167"/>
      <c r="K84" s="167"/>
      <c r="L84" s="167"/>
      <c r="M84" s="167"/>
    </row>
    <row r="85" spans="3:13" ht="20.25">
      <c r="C85" s="263"/>
      <c r="D85" s="264"/>
      <c r="E85" s="167"/>
      <c r="F85" s="167"/>
      <c r="G85" s="167"/>
      <c r="H85" s="167"/>
      <c r="I85" s="167"/>
      <c r="J85" s="167"/>
      <c r="K85" s="167"/>
      <c r="L85" s="167"/>
      <c r="M85" s="167"/>
    </row>
    <row r="86" spans="3:13" ht="20.25">
      <c r="C86" s="263"/>
      <c r="D86" s="264"/>
      <c r="E86" s="167"/>
      <c r="F86" s="167"/>
      <c r="G86" s="167"/>
      <c r="H86" s="167"/>
      <c r="I86" s="167"/>
      <c r="J86" s="167"/>
      <c r="K86" s="167"/>
      <c r="L86" s="167"/>
      <c r="M86" s="167"/>
    </row>
    <row r="87" spans="3:13" ht="20.25">
      <c r="C87" s="263"/>
      <c r="D87" s="264"/>
      <c r="E87" s="167"/>
      <c r="F87" s="167"/>
      <c r="G87" s="167"/>
      <c r="H87" s="167"/>
      <c r="I87" s="167"/>
      <c r="J87" s="167"/>
      <c r="K87" s="167"/>
      <c r="L87" s="167"/>
      <c r="M87" s="167"/>
    </row>
    <row r="88" spans="3:13" ht="20.25">
      <c r="C88" s="263"/>
      <c r="D88" s="264"/>
      <c r="E88" s="167"/>
      <c r="F88" s="167"/>
      <c r="G88" s="167"/>
      <c r="H88" s="167"/>
      <c r="I88" s="167"/>
      <c r="J88" s="167"/>
      <c r="K88" s="167"/>
      <c r="L88" s="167"/>
      <c r="M88" s="167"/>
    </row>
    <row r="89" spans="3:13" ht="20.25">
      <c r="C89" s="263"/>
      <c r="D89" s="264"/>
      <c r="E89" s="167"/>
      <c r="F89" s="167"/>
      <c r="G89" s="167"/>
      <c r="H89" s="167"/>
      <c r="I89" s="167"/>
      <c r="J89" s="167"/>
      <c r="K89" s="167"/>
      <c r="L89" s="167"/>
      <c r="M89" s="167"/>
    </row>
    <row r="90" spans="3:13" ht="20.25">
      <c r="C90" s="263"/>
      <c r="D90" s="264"/>
      <c r="E90" s="167"/>
      <c r="F90" s="167"/>
      <c r="G90" s="167"/>
      <c r="H90" s="167"/>
      <c r="I90" s="167"/>
      <c r="J90" s="167"/>
      <c r="K90" s="167"/>
      <c r="L90" s="167"/>
      <c r="M90" s="167"/>
    </row>
    <row r="91" spans="3:13" ht="20.25">
      <c r="C91" s="263"/>
      <c r="D91" s="264"/>
      <c r="E91" s="167"/>
      <c r="F91" s="167"/>
      <c r="G91" s="167"/>
      <c r="H91" s="167"/>
      <c r="I91" s="167"/>
      <c r="J91" s="167"/>
      <c r="K91" s="167"/>
      <c r="L91" s="167"/>
      <c r="M91" s="167"/>
    </row>
    <row r="92" spans="3:13" ht="20.25">
      <c r="C92" s="263"/>
      <c r="D92" s="264"/>
      <c r="E92" s="167"/>
      <c r="F92" s="167"/>
      <c r="G92" s="167"/>
      <c r="H92" s="167"/>
      <c r="I92" s="167"/>
      <c r="J92" s="167"/>
      <c r="K92" s="167"/>
      <c r="L92" s="167"/>
      <c r="M92" s="167"/>
    </row>
    <row r="93" spans="3:13" ht="20.25">
      <c r="C93" s="263"/>
      <c r="D93" s="264"/>
      <c r="E93" s="167"/>
      <c r="F93" s="167"/>
      <c r="G93" s="167"/>
      <c r="H93" s="167"/>
      <c r="I93" s="167"/>
      <c r="J93" s="167"/>
      <c r="K93" s="167"/>
      <c r="L93" s="167"/>
      <c r="M93" s="167"/>
    </row>
    <row r="94" spans="3:13" ht="20.25">
      <c r="C94" s="263"/>
      <c r="D94" s="264"/>
      <c r="E94" s="167"/>
      <c r="F94" s="167"/>
      <c r="G94" s="167"/>
      <c r="H94" s="167"/>
      <c r="I94" s="167"/>
      <c r="J94" s="167"/>
      <c r="K94" s="167"/>
      <c r="L94" s="167"/>
      <c r="M94" s="167"/>
    </row>
    <row r="95" spans="3:13" ht="20.25">
      <c r="C95" s="263"/>
      <c r="D95" s="264"/>
      <c r="E95" s="167"/>
      <c r="F95" s="167"/>
      <c r="G95" s="167"/>
      <c r="H95" s="167"/>
      <c r="I95" s="167"/>
      <c r="J95" s="167"/>
      <c r="K95" s="167"/>
      <c r="L95" s="167"/>
      <c r="M95" s="167"/>
    </row>
    <row r="96" spans="3:13" ht="20.25">
      <c r="C96" s="263"/>
      <c r="D96" s="264"/>
      <c r="E96" s="167"/>
      <c r="F96" s="167"/>
      <c r="G96" s="167"/>
      <c r="H96" s="167"/>
      <c r="I96" s="167"/>
      <c r="J96" s="167"/>
      <c r="K96" s="167"/>
      <c r="L96" s="167"/>
      <c r="M96" s="167"/>
    </row>
    <row r="97" spans="3:13" ht="20.25">
      <c r="C97" s="263"/>
      <c r="D97" s="264"/>
      <c r="E97" s="167"/>
      <c r="F97" s="167"/>
      <c r="G97" s="167"/>
      <c r="H97" s="167"/>
      <c r="I97" s="167"/>
      <c r="J97" s="167"/>
      <c r="K97" s="167"/>
      <c r="L97" s="167"/>
      <c r="M97" s="167"/>
    </row>
    <row r="98" spans="3:13" ht="20.25">
      <c r="C98" s="263"/>
      <c r="D98" s="264"/>
      <c r="E98" s="167"/>
      <c r="F98" s="167"/>
      <c r="G98" s="167"/>
      <c r="H98" s="167"/>
      <c r="I98" s="167"/>
      <c r="J98" s="167"/>
      <c r="K98" s="167"/>
      <c r="L98" s="167"/>
      <c r="M98" s="167"/>
    </row>
    <row r="99" spans="3:13" ht="20.25">
      <c r="C99" s="263"/>
      <c r="D99" s="264"/>
      <c r="E99" s="167"/>
      <c r="F99" s="167"/>
      <c r="G99" s="167"/>
      <c r="H99" s="167"/>
      <c r="I99" s="167"/>
      <c r="J99" s="167"/>
      <c r="K99" s="167"/>
      <c r="L99" s="167"/>
      <c r="M99" s="167"/>
    </row>
    <row r="100" spans="3:13" ht="20.25">
      <c r="C100" s="263"/>
      <c r="D100" s="264"/>
      <c r="E100" s="167"/>
      <c r="F100" s="167"/>
      <c r="G100" s="167"/>
      <c r="H100" s="167"/>
      <c r="I100" s="167"/>
      <c r="J100" s="167"/>
      <c r="K100" s="167"/>
      <c r="L100" s="167"/>
      <c r="M100" s="167"/>
    </row>
    <row r="101" spans="3:13" ht="20.25">
      <c r="C101" s="263"/>
      <c r="D101" s="264"/>
      <c r="E101" s="167"/>
      <c r="F101" s="167"/>
      <c r="G101" s="167"/>
      <c r="H101" s="167"/>
      <c r="I101" s="167"/>
      <c r="J101" s="167"/>
      <c r="K101" s="167"/>
      <c r="L101" s="167"/>
      <c r="M101" s="167"/>
    </row>
    <row r="102" spans="3:13" ht="20.25">
      <c r="C102" s="263"/>
      <c r="D102" s="264"/>
      <c r="E102" s="167"/>
      <c r="F102" s="167"/>
      <c r="G102" s="167"/>
      <c r="H102" s="167"/>
      <c r="I102" s="167"/>
      <c r="J102" s="167"/>
      <c r="K102" s="167"/>
      <c r="L102" s="167"/>
      <c r="M102" s="167"/>
    </row>
    <row r="103" spans="3:13" ht="20.25">
      <c r="C103" s="263"/>
      <c r="D103" s="264"/>
      <c r="E103" s="167"/>
      <c r="F103" s="167"/>
      <c r="G103" s="167"/>
      <c r="H103" s="167"/>
      <c r="I103" s="167"/>
      <c r="J103" s="167"/>
      <c r="K103" s="167"/>
      <c r="L103" s="167"/>
      <c r="M103" s="167"/>
    </row>
    <row r="104" spans="3:13" ht="20.25">
      <c r="C104" s="263"/>
      <c r="D104" s="264"/>
      <c r="E104" s="167"/>
      <c r="F104" s="167"/>
      <c r="G104" s="167"/>
      <c r="H104" s="167"/>
      <c r="I104" s="167"/>
      <c r="J104" s="167"/>
      <c r="K104" s="167"/>
      <c r="L104" s="167"/>
      <c r="M104" s="167"/>
    </row>
    <row r="105" spans="3:13" ht="20.25">
      <c r="C105" s="263"/>
      <c r="D105" s="264"/>
      <c r="E105" s="167"/>
      <c r="F105" s="167"/>
      <c r="G105" s="167"/>
      <c r="H105" s="167"/>
      <c r="I105" s="167"/>
      <c r="J105" s="167"/>
      <c r="K105" s="167"/>
      <c r="L105" s="167"/>
      <c r="M105" s="167"/>
    </row>
    <row r="106" spans="3:13" ht="20.25">
      <c r="C106" s="263"/>
      <c r="D106" s="264"/>
      <c r="E106" s="167"/>
      <c r="F106" s="167"/>
      <c r="G106" s="167"/>
      <c r="H106" s="167"/>
      <c r="I106" s="167"/>
      <c r="J106" s="167"/>
      <c r="K106" s="167"/>
      <c r="L106" s="167"/>
      <c r="M106" s="167"/>
    </row>
    <row r="107" spans="3:13" ht="20.25">
      <c r="C107" s="263"/>
      <c r="D107" s="264"/>
      <c r="E107" s="167"/>
      <c r="F107" s="167"/>
      <c r="G107" s="167"/>
      <c r="H107" s="167"/>
      <c r="I107" s="167"/>
      <c r="J107" s="167"/>
      <c r="K107" s="167"/>
      <c r="L107" s="167"/>
      <c r="M107" s="167"/>
    </row>
    <row r="108" spans="3:13" ht="20.25">
      <c r="C108" s="263"/>
      <c r="D108" s="264"/>
      <c r="E108" s="167"/>
      <c r="F108" s="167"/>
      <c r="G108" s="167"/>
      <c r="H108" s="167"/>
      <c r="I108" s="167"/>
      <c r="J108" s="167"/>
      <c r="K108" s="167"/>
      <c r="L108" s="167"/>
      <c r="M108" s="167"/>
    </row>
    <row r="109" spans="3:13" ht="20.25">
      <c r="C109" s="263"/>
      <c r="D109" s="264"/>
      <c r="E109" s="167"/>
      <c r="F109" s="167"/>
      <c r="G109" s="167"/>
      <c r="H109" s="167"/>
      <c r="I109" s="167"/>
      <c r="J109" s="167"/>
      <c r="K109" s="167"/>
      <c r="L109" s="167"/>
      <c r="M109" s="167"/>
    </row>
    <row r="110" spans="3:13" ht="20.25">
      <c r="C110" s="263"/>
      <c r="D110" s="264"/>
      <c r="E110" s="167"/>
      <c r="F110" s="167"/>
      <c r="G110" s="167"/>
      <c r="H110" s="167"/>
      <c r="I110" s="167"/>
      <c r="J110" s="167"/>
      <c r="K110" s="167"/>
      <c r="L110" s="167"/>
      <c r="M110" s="167"/>
    </row>
    <row r="111" spans="3:13" ht="20.25">
      <c r="C111" s="263"/>
      <c r="D111" s="264"/>
      <c r="E111" s="167"/>
      <c r="F111" s="167"/>
      <c r="G111" s="167"/>
      <c r="H111" s="167"/>
      <c r="I111" s="167"/>
      <c r="J111" s="167"/>
      <c r="K111" s="167"/>
      <c r="L111" s="167"/>
      <c r="M111" s="167"/>
    </row>
    <row r="112" spans="3:13" ht="20.25">
      <c r="C112" s="263"/>
      <c r="D112" s="264"/>
      <c r="E112" s="167"/>
      <c r="F112" s="167"/>
      <c r="G112" s="167"/>
      <c r="H112" s="167"/>
      <c r="I112" s="167"/>
      <c r="J112" s="167"/>
      <c r="K112" s="167"/>
      <c r="L112" s="167"/>
      <c r="M112" s="167"/>
    </row>
    <row r="113" spans="3:13" ht="20.25">
      <c r="C113" s="263"/>
      <c r="D113" s="264"/>
      <c r="E113" s="167"/>
      <c r="F113" s="167"/>
      <c r="G113" s="167"/>
      <c r="H113" s="167"/>
      <c r="I113" s="167"/>
      <c r="J113" s="167"/>
      <c r="K113" s="167"/>
      <c r="L113" s="167"/>
      <c r="M113" s="167"/>
    </row>
    <row r="114" spans="3:13" ht="20.25">
      <c r="C114" s="263"/>
      <c r="D114" s="264"/>
      <c r="E114" s="167"/>
      <c r="F114" s="167"/>
      <c r="G114" s="167"/>
      <c r="H114" s="167"/>
      <c r="I114" s="167"/>
      <c r="J114" s="167"/>
      <c r="K114" s="167"/>
      <c r="L114" s="167"/>
      <c r="M114" s="167"/>
    </row>
    <row r="115" spans="3:13" ht="20.25">
      <c r="C115" s="263"/>
      <c r="D115" s="264"/>
      <c r="E115" s="167"/>
      <c r="F115" s="167"/>
      <c r="G115" s="167"/>
      <c r="H115" s="167"/>
      <c r="I115" s="167"/>
      <c r="J115" s="167"/>
      <c r="K115" s="167"/>
      <c r="L115" s="167"/>
      <c r="M115" s="167"/>
    </row>
    <row r="116" spans="3:13" ht="20.25">
      <c r="C116" s="263"/>
      <c r="D116" s="264"/>
      <c r="E116" s="167"/>
      <c r="F116" s="167"/>
      <c r="G116" s="167"/>
      <c r="H116" s="167"/>
      <c r="I116" s="167"/>
      <c r="J116" s="167"/>
      <c r="K116" s="167"/>
      <c r="L116" s="167"/>
      <c r="M116" s="167"/>
    </row>
    <row r="117" spans="3:13" ht="20.25">
      <c r="C117" s="263"/>
      <c r="D117" s="264"/>
      <c r="E117" s="167"/>
      <c r="F117" s="167"/>
      <c r="G117" s="167"/>
      <c r="H117" s="167"/>
      <c r="I117" s="167"/>
      <c r="J117" s="167"/>
      <c r="K117" s="167"/>
      <c r="L117" s="167"/>
      <c r="M117" s="167"/>
    </row>
    <row r="118" spans="3:13" ht="20.25">
      <c r="C118" s="263"/>
      <c r="D118" s="264"/>
      <c r="E118" s="167"/>
      <c r="F118" s="167"/>
      <c r="G118" s="167"/>
      <c r="H118" s="167"/>
      <c r="I118" s="167"/>
      <c r="J118" s="167"/>
      <c r="K118" s="167"/>
      <c r="L118" s="167"/>
      <c r="M118" s="167"/>
    </row>
    <row r="119" spans="3:13" ht="20.25">
      <c r="C119" s="263"/>
      <c r="D119" s="264"/>
      <c r="E119" s="167"/>
      <c r="F119" s="167"/>
      <c r="G119" s="167"/>
      <c r="H119" s="167"/>
      <c r="I119" s="167"/>
      <c r="J119" s="167"/>
      <c r="K119" s="167"/>
      <c r="L119" s="167"/>
      <c r="M119" s="167"/>
    </row>
    <row r="120" spans="3:13" ht="20.25">
      <c r="C120" s="263"/>
      <c r="D120" s="264"/>
      <c r="E120" s="167"/>
      <c r="F120" s="167"/>
      <c r="G120" s="167"/>
      <c r="H120" s="167"/>
      <c r="I120" s="167"/>
      <c r="J120" s="167"/>
      <c r="K120" s="167"/>
      <c r="L120" s="167"/>
      <c r="M120" s="167"/>
    </row>
    <row r="121" spans="3:13" ht="20.25">
      <c r="C121" s="263"/>
      <c r="D121" s="264"/>
      <c r="E121" s="167"/>
      <c r="F121" s="167"/>
      <c r="G121" s="167"/>
      <c r="H121" s="167"/>
      <c r="I121" s="167"/>
      <c r="J121" s="167"/>
      <c r="K121" s="167"/>
      <c r="L121" s="167"/>
      <c r="M121" s="167"/>
    </row>
    <row r="122" spans="3:13" ht="20.25">
      <c r="C122" s="263"/>
      <c r="D122" s="264"/>
      <c r="E122" s="167"/>
      <c r="F122" s="167"/>
      <c r="G122" s="167"/>
      <c r="H122" s="167"/>
      <c r="I122" s="167"/>
      <c r="J122" s="167"/>
      <c r="K122" s="167"/>
      <c r="L122" s="167"/>
      <c r="M122" s="167"/>
    </row>
    <row r="123" spans="3:13" ht="20.25">
      <c r="C123" s="263"/>
      <c r="D123" s="264"/>
      <c r="E123" s="167"/>
      <c r="F123" s="167"/>
      <c r="G123" s="167"/>
      <c r="H123" s="167"/>
      <c r="I123" s="167"/>
      <c r="J123" s="167"/>
      <c r="K123" s="167"/>
      <c r="L123" s="167"/>
      <c r="M123" s="167"/>
    </row>
    <row r="124" spans="3:13" ht="20.25">
      <c r="C124" s="263"/>
      <c r="D124" s="264"/>
      <c r="E124" s="167"/>
      <c r="F124" s="167"/>
      <c r="G124" s="167"/>
      <c r="H124" s="167"/>
      <c r="I124" s="167"/>
      <c r="J124" s="167"/>
      <c r="K124" s="167"/>
      <c r="L124" s="167"/>
      <c r="M124" s="167"/>
    </row>
    <row r="125" spans="3:13" ht="20.25">
      <c r="C125" s="263"/>
      <c r="D125" s="264"/>
      <c r="E125" s="167"/>
      <c r="F125" s="167"/>
      <c r="G125" s="167"/>
      <c r="H125" s="167"/>
      <c r="I125" s="167"/>
      <c r="J125" s="167"/>
      <c r="K125" s="167"/>
      <c r="L125" s="167"/>
      <c r="M125" s="167"/>
    </row>
    <row r="126" spans="3:13" ht="20.25">
      <c r="C126" s="263"/>
      <c r="D126" s="264"/>
      <c r="E126" s="167"/>
      <c r="F126" s="167"/>
      <c r="G126" s="167"/>
      <c r="H126" s="167"/>
      <c r="I126" s="167"/>
      <c r="J126" s="167"/>
      <c r="K126" s="167"/>
      <c r="L126" s="167"/>
      <c r="M126" s="167"/>
    </row>
    <row r="127" spans="3:13" ht="20.25">
      <c r="C127" s="263"/>
      <c r="D127" s="264"/>
      <c r="E127" s="167"/>
      <c r="F127" s="167"/>
      <c r="G127" s="167"/>
      <c r="H127" s="167"/>
      <c r="I127" s="167"/>
      <c r="J127" s="167"/>
      <c r="K127" s="167"/>
      <c r="L127" s="167"/>
      <c r="M127" s="167"/>
    </row>
    <row r="128" spans="3:13" ht="20.25">
      <c r="C128" s="263"/>
      <c r="D128" s="264"/>
      <c r="E128" s="167"/>
      <c r="F128" s="167"/>
      <c r="G128" s="167"/>
      <c r="H128" s="167"/>
      <c r="I128" s="167"/>
      <c r="J128" s="167"/>
      <c r="K128" s="167"/>
      <c r="L128" s="167"/>
      <c r="M128" s="167"/>
    </row>
    <row r="129" spans="3:13" ht="20.25">
      <c r="C129" s="263"/>
      <c r="D129" s="264"/>
      <c r="E129" s="167"/>
      <c r="F129" s="167"/>
      <c r="G129" s="167"/>
      <c r="H129" s="167"/>
      <c r="I129" s="167"/>
      <c r="J129" s="167"/>
      <c r="K129" s="167"/>
      <c r="L129" s="167"/>
      <c r="M129" s="167"/>
    </row>
    <row r="130" spans="3:13" ht="20.25">
      <c r="C130" s="263"/>
      <c r="D130" s="264"/>
      <c r="E130" s="167"/>
      <c r="F130" s="167"/>
      <c r="G130" s="167"/>
      <c r="H130" s="167"/>
      <c r="I130" s="167"/>
      <c r="J130" s="167"/>
      <c r="K130" s="167"/>
      <c r="L130" s="167"/>
      <c r="M130" s="167"/>
    </row>
    <row r="131" spans="3:13" ht="20.25">
      <c r="C131" s="263"/>
      <c r="D131" s="264"/>
      <c r="E131" s="167"/>
      <c r="F131" s="167"/>
      <c r="G131" s="167"/>
      <c r="H131" s="167"/>
      <c r="I131" s="167"/>
      <c r="J131" s="167"/>
      <c r="K131" s="167"/>
      <c r="L131" s="167"/>
      <c r="M131" s="167"/>
    </row>
    <row r="132" spans="3:13" ht="20.25">
      <c r="C132" s="263"/>
      <c r="D132" s="264"/>
      <c r="E132" s="167"/>
      <c r="F132" s="167"/>
      <c r="G132" s="167"/>
      <c r="H132" s="167"/>
      <c r="I132" s="167"/>
      <c r="J132" s="167"/>
      <c r="K132" s="167"/>
      <c r="L132" s="167"/>
      <c r="M132" s="167"/>
    </row>
    <row r="133" spans="3:13" ht="20.25">
      <c r="C133" s="263"/>
      <c r="D133" s="264"/>
      <c r="E133" s="167"/>
      <c r="F133" s="167"/>
      <c r="G133" s="167"/>
      <c r="H133" s="167"/>
      <c r="I133" s="167"/>
      <c r="J133" s="167"/>
      <c r="K133" s="167"/>
      <c r="L133" s="167"/>
      <c r="M133" s="167"/>
    </row>
    <row r="134" spans="3:13" ht="20.25">
      <c r="C134" s="263"/>
      <c r="D134" s="264"/>
      <c r="E134" s="167"/>
      <c r="F134" s="167"/>
      <c r="G134" s="167"/>
      <c r="H134" s="167"/>
      <c r="I134" s="167"/>
      <c r="J134" s="167"/>
      <c r="K134" s="167"/>
      <c r="L134" s="167"/>
      <c r="M134" s="167"/>
    </row>
    <row r="135" spans="3:13" ht="20.25">
      <c r="C135" s="263"/>
      <c r="D135" s="264"/>
      <c r="E135" s="167"/>
      <c r="F135" s="167"/>
      <c r="G135" s="167"/>
      <c r="H135" s="167"/>
      <c r="I135" s="167"/>
      <c r="J135" s="167"/>
      <c r="K135" s="167"/>
      <c r="L135" s="167"/>
      <c r="M135" s="167"/>
    </row>
    <row r="136" spans="3:13" ht="20.25">
      <c r="C136" s="263"/>
      <c r="D136" s="264"/>
      <c r="E136" s="167"/>
      <c r="F136" s="167"/>
      <c r="G136" s="167"/>
      <c r="H136" s="167"/>
      <c r="I136" s="167"/>
      <c r="J136" s="167"/>
      <c r="K136" s="167"/>
      <c r="L136" s="167"/>
      <c r="M136" s="167"/>
    </row>
    <row r="137" spans="3:13" ht="20.25">
      <c r="C137" s="263"/>
      <c r="D137" s="264"/>
      <c r="E137" s="167"/>
      <c r="F137" s="167"/>
      <c r="G137" s="167"/>
      <c r="H137" s="167"/>
      <c r="I137" s="167"/>
      <c r="J137" s="167"/>
      <c r="K137" s="167"/>
      <c r="L137" s="167"/>
      <c r="M137" s="167"/>
    </row>
    <row r="138" spans="3:13" ht="20.25">
      <c r="C138" s="263"/>
      <c r="D138" s="264"/>
      <c r="E138" s="167"/>
      <c r="F138" s="167"/>
      <c r="G138" s="167"/>
      <c r="H138" s="167"/>
      <c r="I138" s="167"/>
      <c r="J138" s="167"/>
      <c r="K138" s="167"/>
      <c r="L138" s="167"/>
      <c r="M138" s="167"/>
    </row>
    <row r="139" spans="3:13" ht="20.25">
      <c r="C139" s="263"/>
      <c r="D139" s="264"/>
      <c r="E139" s="167"/>
      <c r="F139" s="167"/>
      <c r="G139" s="167"/>
      <c r="H139" s="167"/>
      <c r="I139" s="167"/>
      <c r="J139" s="167"/>
      <c r="K139" s="167"/>
      <c r="L139" s="167"/>
      <c r="M139" s="167"/>
    </row>
    <row r="140" spans="3:13" ht="20.25">
      <c r="C140" s="263"/>
      <c r="D140" s="264"/>
      <c r="E140" s="167"/>
      <c r="F140" s="167"/>
      <c r="G140" s="167"/>
      <c r="H140" s="167"/>
      <c r="I140" s="167"/>
      <c r="J140" s="167"/>
      <c r="K140" s="167"/>
      <c r="L140" s="167"/>
      <c r="M140" s="167"/>
    </row>
    <row r="141" spans="3:13" ht="20.25">
      <c r="C141" s="263"/>
      <c r="D141" s="264"/>
      <c r="E141" s="167"/>
      <c r="F141" s="167"/>
      <c r="G141" s="167"/>
      <c r="H141" s="167"/>
      <c r="I141" s="167"/>
      <c r="J141" s="167"/>
      <c r="K141" s="167"/>
      <c r="L141" s="167"/>
      <c r="M141" s="167"/>
    </row>
    <row r="142" spans="3:13" ht="20.25">
      <c r="C142" s="263"/>
      <c r="D142" s="264"/>
      <c r="E142" s="167"/>
      <c r="F142" s="167"/>
      <c r="G142" s="167"/>
      <c r="H142" s="167"/>
      <c r="I142" s="167"/>
      <c r="J142" s="167"/>
      <c r="K142" s="167"/>
      <c r="L142" s="167"/>
      <c r="M142" s="167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54"/>
  <sheetViews>
    <sheetView view="pageBreakPreview" zoomScale="90" zoomScaleNormal="75" zoomScaleSheetLayoutView="90" zoomScalePageLayoutView="0"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U109" sqref="U109"/>
    </sheetView>
  </sheetViews>
  <sheetFormatPr defaultColWidth="9.00390625" defaultRowHeight="12.75"/>
  <cols>
    <col min="1" max="1" width="11.375" style="10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8.00390625" style="0" customWidth="1"/>
    <col min="9" max="9" width="6.875" style="0" customWidth="1"/>
    <col min="10" max="10" width="8.625" style="0" customWidth="1"/>
    <col min="11" max="11" width="6.875" style="0" customWidth="1"/>
    <col min="13" max="13" width="5.25390625" style="0" customWidth="1"/>
    <col min="14" max="18" width="2.875" style="0" hidden="1" customWidth="1"/>
    <col min="19" max="19" width="8.125" style="34" customWidth="1"/>
    <col min="20" max="20" width="6.25390625" style="34" customWidth="1"/>
    <col min="21" max="21" width="7.375" style="34" customWidth="1"/>
    <col min="22" max="22" width="8.375" style="34" customWidth="1"/>
    <col min="23" max="23" width="5.375" style="34" customWidth="1"/>
    <col min="24" max="24" width="7.125" style="34" customWidth="1"/>
    <col min="25" max="25" width="8.125" style="34" customWidth="1"/>
    <col min="26" max="26" width="6.25390625" style="34" customWidth="1"/>
    <col min="27" max="27" width="6.625" style="34" customWidth="1"/>
    <col min="28" max="28" width="7.75390625" style="34" customWidth="1"/>
    <col min="29" max="29" width="5.625" style="34" customWidth="1"/>
    <col min="30" max="30" width="6.875" style="34" customWidth="1"/>
    <col min="31" max="31" width="7.00390625" style="34" customWidth="1"/>
    <col min="32" max="32" width="5.875" style="34" customWidth="1"/>
    <col min="33" max="33" width="6.75390625" style="34" customWidth="1"/>
    <col min="34" max="34" width="5.375" style="34" customWidth="1"/>
    <col min="35" max="35" width="5.75390625" style="34" customWidth="1"/>
    <col min="36" max="36" width="6.875" style="34" customWidth="1"/>
    <col min="37" max="42" width="6.875" style="559" customWidth="1"/>
    <col min="43" max="48" width="6.875" style="877" customWidth="1"/>
    <col min="49" max="52" width="4.25390625" style="0" customWidth="1"/>
    <col min="53" max="53" width="7.00390625" style="0" customWidth="1"/>
  </cols>
  <sheetData>
    <row r="1" spans="1:48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93"/>
      <c r="T1" s="893"/>
      <c r="U1" s="893"/>
      <c r="V1" s="893"/>
      <c r="W1" s="893"/>
      <c r="X1" s="893"/>
      <c r="Y1" s="893"/>
      <c r="Z1" s="893"/>
      <c r="AA1" s="893"/>
      <c r="AB1" s="893"/>
      <c r="AC1" s="893"/>
      <c r="AD1" s="893"/>
      <c r="AE1" s="893"/>
      <c r="AF1" s="893"/>
      <c r="AG1" s="893"/>
      <c r="AH1" s="893"/>
      <c r="AI1" s="893"/>
      <c r="AJ1" s="893"/>
      <c r="AK1" s="548"/>
      <c r="AL1" s="548"/>
      <c r="AM1" s="548"/>
      <c r="AN1" s="548"/>
      <c r="AO1" s="548"/>
      <c r="AP1" s="548"/>
      <c r="AQ1" s="695"/>
      <c r="AR1" s="695"/>
      <c r="AS1" s="695"/>
      <c r="AT1" s="695"/>
      <c r="AU1" s="695"/>
      <c r="AV1" s="695"/>
    </row>
    <row r="2" spans="1:48" ht="15.75" thickBot="1">
      <c r="A2" s="11"/>
      <c r="B2" s="12"/>
      <c r="C2" s="12"/>
      <c r="D2" s="12"/>
      <c r="E2" s="12"/>
      <c r="F2" s="12"/>
      <c r="G2" s="12"/>
      <c r="H2" s="13" t="s">
        <v>312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894"/>
      <c r="AJ2" s="894"/>
      <c r="AK2" s="549"/>
      <c r="AL2" s="550"/>
      <c r="AM2" s="550"/>
      <c r="AN2" s="550"/>
      <c r="AO2" s="550"/>
      <c r="AP2" s="550"/>
      <c r="AQ2" s="696"/>
      <c r="AR2" s="696"/>
      <c r="AS2" s="696"/>
      <c r="AT2" s="696"/>
      <c r="AU2" s="696"/>
      <c r="AV2" s="697"/>
    </row>
    <row r="3" spans="1:48" ht="39.75" customHeight="1" thickBot="1">
      <c r="A3" s="1322" t="s">
        <v>3</v>
      </c>
      <c r="B3" s="1400" t="s">
        <v>4</v>
      </c>
      <c r="C3" s="1332" t="s">
        <v>5</v>
      </c>
      <c r="D3" s="1324" t="s">
        <v>77</v>
      </c>
      <c r="E3" s="1325"/>
      <c r="F3" s="1326"/>
      <c r="G3" s="1329" t="s">
        <v>6</v>
      </c>
      <c r="H3" s="1319" t="s">
        <v>7</v>
      </c>
      <c r="I3" s="1319" t="s">
        <v>8</v>
      </c>
      <c r="J3" s="1337" t="s">
        <v>9</v>
      </c>
      <c r="K3" s="1338"/>
      <c r="L3" s="1338"/>
      <c r="M3" s="1338"/>
      <c r="N3" s="1351" t="s">
        <v>10</v>
      </c>
      <c r="O3" s="1351"/>
      <c r="P3" s="1351"/>
      <c r="Q3" s="1351"/>
      <c r="R3" s="1351"/>
      <c r="S3" s="1351"/>
      <c r="T3" s="1351"/>
      <c r="U3" s="1351"/>
      <c r="V3" s="1351"/>
      <c r="W3" s="1351"/>
      <c r="X3" s="1351"/>
      <c r="Y3" s="1351"/>
      <c r="Z3" s="1351"/>
      <c r="AA3" s="1351"/>
      <c r="AB3" s="1351"/>
      <c r="AC3" s="1351"/>
      <c r="AD3" s="1351"/>
      <c r="AE3" s="1351"/>
      <c r="AF3" s="1351"/>
      <c r="AG3" s="1351"/>
      <c r="AH3" s="1351"/>
      <c r="AI3" s="1351"/>
      <c r="AJ3" s="1352"/>
      <c r="AK3" s="551"/>
      <c r="AL3" s="552"/>
      <c r="AM3" s="552"/>
      <c r="AN3" s="552"/>
      <c r="AO3" s="552"/>
      <c r="AP3" s="552"/>
      <c r="AQ3" s="698"/>
      <c r="AR3" s="698"/>
      <c r="AS3" s="698"/>
      <c r="AT3" s="698"/>
      <c r="AU3" s="698"/>
      <c r="AV3" s="699"/>
    </row>
    <row r="4" spans="1:48" ht="12.75" customHeight="1" thickBot="1">
      <c r="A4" s="1322"/>
      <c r="B4" s="1400"/>
      <c r="C4" s="1333"/>
      <c r="D4" s="1327" t="s">
        <v>79</v>
      </c>
      <c r="E4" s="1327" t="s">
        <v>80</v>
      </c>
      <c r="F4" s="1327" t="s">
        <v>78</v>
      </c>
      <c r="G4" s="1330"/>
      <c r="H4" s="1320"/>
      <c r="I4" s="1320"/>
      <c r="J4" s="1339" t="s">
        <v>11</v>
      </c>
      <c r="K4" s="1353" t="s">
        <v>12</v>
      </c>
      <c r="L4" s="1353"/>
      <c r="M4" s="1354"/>
      <c r="N4" s="1355" t="s">
        <v>13</v>
      </c>
      <c r="O4" s="1356"/>
      <c r="P4" s="1356"/>
      <c r="Q4" s="1356"/>
      <c r="R4" s="1356"/>
      <c r="S4" s="1345" t="s">
        <v>112</v>
      </c>
      <c r="T4" s="1346"/>
      <c r="U4" s="1346"/>
      <c r="V4" s="1346"/>
      <c r="W4" s="1346"/>
      <c r="X4" s="1347"/>
      <c r="Y4" s="1348" t="s">
        <v>113</v>
      </c>
      <c r="Z4" s="1349"/>
      <c r="AA4" s="1349"/>
      <c r="AB4" s="1349"/>
      <c r="AC4" s="1349"/>
      <c r="AD4" s="1350"/>
      <c r="AE4" s="1357" t="s">
        <v>114</v>
      </c>
      <c r="AF4" s="1358"/>
      <c r="AG4" s="1358"/>
      <c r="AH4" s="1358"/>
      <c r="AI4" s="1358"/>
      <c r="AJ4" s="1349"/>
      <c r="AK4" s="1373" t="s">
        <v>131</v>
      </c>
      <c r="AL4" s="1374"/>
      <c r="AM4" s="1374"/>
      <c r="AN4" s="1374"/>
      <c r="AO4" s="1374"/>
      <c r="AP4" s="1375"/>
      <c r="AQ4" s="1370" t="s">
        <v>132</v>
      </c>
      <c r="AR4" s="1371"/>
      <c r="AS4" s="1371"/>
      <c r="AT4" s="1371"/>
      <c r="AU4" s="1371"/>
      <c r="AV4" s="1372"/>
    </row>
    <row r="5" spans="1:48" ht="84.75" customHeight="1" thickBot="1">
      <c r="A5" s="1323"/>
      <c r="B5" s="1401"/>
      <c r="C5" s="1333"/>
      <c r="D5" s="1328"/>
      <c r="E5" s="1328"/>
      <c r="F5" s="1328"/>
      <c r="G5" s="1331"/>
      <c r="H5" s="1321"/>
      <c r="I5" s="1321"/>
      <c r="J5" s="1340"/>
      <c r="K5" s="244" t="s">
        <v>14</v>
      </c>
      <c r="L5" s="244" t="s">
        <v>15</v>
      </c>
      <c r="M5" s="245" t="s">
        <v>16</v>
      </c>
      <c r="N5" s="246" t="s">
        <v>17</v>
      </c>
      <c r="O5" s="247" t="s">
        <v>84</v>
      </c>
      <c r="P5" s="248" t="s">
        <v>16</v>
      </c>
      <c r="Q5" s="249" t="s">
        <v>18</v>
      </c>
      <c r="R5" s="247" t="s">
        <v>84</v>
      </c>
      <c r="S5" s="895" t="s">
        <v>241</v>
      </c>
      <c r="T5" s="896" t="s">
        <v>84</v>
      </c>
      <c r="U5" s="896" t="s">
        <v>16</v>
      </c>
      <c r="V5" s="897" t="s">
        <v>242</v>
      </c>
      <c r="W5" s="896" t="s">
        <v>84</v>
      </c>
      <c r="X5" s="898" t="s">
        <v>16</v>
      </c>
      <c r="Y5" s="1033" t="s">
        <v>225</v>
      </c>
      <c r="Z5" s="896" t="s">
        <v>84</v>
      </c>
      <c r="AA5" s="896" t="s">
        <v>16</v>
      </c>
      <c r="AB5" s="1034" t="s">
        <v>226</v>
      </c>
      <c r="AC5" s="896" t="s">
        <v>84</v>
      </c>
      <c r="AD5" s="1035" t="s">
        <v>16</v>
      </c>
      <c r="AE5" s="1099" t="s">
        <v>227</v>
      </c>
      <c r="AF5" s="896" t="s">
        <v>84</v>
      </c>
      <c r="AG5" s="896" t="s">
        <v>16</v>
      </c>
      <c r="AH5" s="1034" t="s">
        <v>228</v>
      </c>
      <c r="AI5" s="896" t="s">
        <v>84</v>
      </c>
      <c r="AJ5" s="1100" t="s">
        <v>16</v>
      </c>
      <c r="AK5" s="553" t="s">
        <v>257</v>
      </c>
      <c r="AL5" s="554" t="s">
        <v>84</v>
      </c>
      <c r="AM5" s="554" t="s">
        <v>16</v>
      </c>
      <c r="AN5" s="555" t="s">
        <v>258</v>
      </c>
      <c r="AO5" s="554" t="s">
        <v>84</v>
      </c>
      <c r="AP5" s="556" t="s">
        <v>16</v>
      </c>
      <c r="AQ5" s="700" t="s">
        <v>230</v>
      </c>
      <c r="AR5" s="701" t="s">
        <v>84</v>
      </c>
      <c r="AS5" s="701" t="s">
        <v>16</v>
      </c>
      <c r="AT5" s="702" t="s">
        <v>231</v>
      </c>
      <c r="AU5" s="701" t="s">
        <v>84</v>
      </c>
      <c r="AV5" s="703" t="s">
        <v>16</v>
      </c>
    </row>
    <row r="6" spans="1:48" s="15" customFormat="1" ht="18.75" customHeight="1" thickBot="1">
      <c r="A6" s="250">
        <v>1</v>
      </c>
      <c r="B6" s="257">
        <v>2</v>
      </c>
      <c r="C6" s="258">
        <v>3</v>
      </c>
      <c r="D6" s="259">
        <v>4</v>
      </c>
      <c r="E6" s="251">
        <v>5</v>
      </c>
      <c r="F6" s="260">
        <v>6</v>
      </c>
      <c r="G6" s="252">
        <v>6</v>
      </c>
      <c r="H6" s="253">
        <v>7</v>
      </c>
      <c r="I6" s="253">
        <v>8</v>
      </c>
      <c r="J6" s="253">
        <v>9</v>
      </c>
      <c r="K6" s="253">
        <v>10</v>
      </c>
      <c r="L6" s="253">
        <v>11</v>
      </c>
      <c r="M6" s="254">
        <v>12</v>
      </c>
      <c r="N6" s="255">
        <v>10</v>
      </c>
      <c r="O6" s="253">
        <v>11</v>
      </c>
      <c r="P6" s="254">
        <v>12</v>
      </c>
      <c r="Q6" s="256">
        <v>13</v>
      </c>
      <c r="R6" s="252">
        <v>14</v>
      </c>
      <c r="S6" s="899">
        <v>13</v>
      </c>
      <c r="T6" s="900">
        <v>14</v>
      </c>
      <c r="U6" s="900">
        <v>15</v>
      </c>
      <c r="V6" s="900">
        <v>16</v>
      </c>
      <c r="W6" s="901">
        <v>17</v>
      </c>
      <c r="X6" s="902">
        <v>18</v>
      </c>
      <c r="Y6" s="1036">
        <v>19</v>
      </c>
      <c r="Z6" s="1037">
        <v>20</v>
      </c>
      <c r="AA6" s="1037">
        <v>21</v>
      </c>
      <c r="AB6" s="1037">
        <v>22</v>
      </c>
      <c r="AC6" s="1037">
        <v>23</v>
      </c>
      <c r="AD6" s="1037">
        <v>24</v>
      </c>
      <c r="AE6" s="1101">
        <v>25</v>
      </c>
      <c r="AF6" s="1037">
        <v>26</v>
      </c>
      <c r="AG6" s="1037">
        <v>27</v>
      </c>
      <c r="AH6" s="1102">
        <v>28</v>
      </c>
      <c r="AI6" s="1036">
        <v>29</v>
      </c>
      <c r="AJ6" s="1103">
        <v>30</v>
      </c>
      <c r="AK6" s="557">
        <v>31</v>
      </c>
      <c r="AL6" s="558">
        <v>32</v>
      </c>
      <c r="AM6" s="558">
        <v>33</v>
      </c>
      <c r="AN6" s="558">
        <v>34</v>
      </c>
      <c r="AO6" s="558">
        <v>35</v>
      </c>
      <c r="AP6" s="558">
        <v>36</v>
      </c>
      <c r="AQ6" s="704">
        <v>37</v>
      </c>
      <c r="AR6" s="705">
        <v>38</v>
      </c>
      <c r="AS6" s="706">
        <v>39</v>
      </c>
      <c r="AT6" s="707">
        <v>40</v>
      </c>
      <c r="AU6" s="705">
        <v>41</v>
      </c>
      <c r="AV6" s="708">
        <v>42</v>
      </c>
    </row>
    <row r="7" spans="1:48" s="34" customFormat="1" ht="12.75" customHeight="1" hidden="1">
      <c r="A7"/>
      <c r="B7" s="161"/>
      <c r="C7" s="89"/>
      <c r="D7" s="88"/>
      <c r="E7" s="7"/>
      <c r="F7" s="89"/>
      <c r="G7"/>
      <c r="H7"/>
      <c r="I7"/>
      <c r="J7"/>
      <c r="K7"/>
      <c r="L7"/>
      <c r="M7"/>
      <c r="N7" s="88"/>
      <c r="O7" s="7"/>
      <c r="P7" s="7"/>
      <c r="Q7" s="7"/>
      <c r="R7" s="7"/>
      <c r="S7" s="903"/>
      <c r="T7" s="359"/>
      <c r="U7" s="359"/>
      <c r="V7" s="359"/>
      <c r="W7" s="359"/>
      <c r="X7" s="904"/>
      <c r="AE7" s="903"/>
      <c r="AF7" s="359"/>
      <c r="AG7" s="359"/>
      <c r="AH7" s="359"/>
      <c r="AI7" s="359"/>
      <c r="AJ7" s="904"/>
      <c r="AK7" s="559"/>
      <c r="AL7" s="559"/>
      <c r="AM7" s="559"/>
      <c r="AN7" s="559"/>
      <c r="AO7" s="559"/>
      <c r="AP7" s="559"/>
      <c r="AQ7" s="709"/>
      <c r="AR7" s="710"/>
      <c r="AS7" s="710"/>
      <c r="AT7" s="710"/>
      <c r="AU7" s="710"/>
      <c r="AV7" s="711"/>
    </row>
    <row r="8" spans="1:48" s="34" customFormat="1" ht="12.75" customHeight="1" hidden="1">
      <c r="A8"/>
      <c r="B8" s="161"/>
      <c r="C8" s="89"/>
      <c r="D8" s="88"/>
      <c r="E8" s="7"/>
      <c r="F8" s="89"/>
      <c r="G8"/>
      <c r="H8"/>
      <c r="I8"/>
      <c r="J8"/>
      <c r="K8"/>
      <c r="L8"/>
      <c r="M8"/>
      <c r="N8" s="88"/>
      <c r="O8" s="7"/>
      <c r="P8" s="7"/>
      <c r="Q8" s="7"/>
      <c r="R8" s="7"/>
      <c r="S8" s="903"/>
      <c r="T8" s="359"/>
      <c r="U8" s="359"/>
      <c r="V8" s="359"/>
      <c r="W8" s="359"/>
      <c r="X8" s="904"/>
      <c r="AE8" s="903"/>
      <c r="AF8" s="359"/>
      <c r="AG8" s="359"/>
      <c r="AH8" s="359"/>
      <c r="AI8" s="359"/>
      <c r="AJ8" s="904"/>
      <c r="AK8" s="559"/>
      <c r="AL8" s="559"/>
      <c r="AM8" s="559"/>
      <c r="AN8" s="559"/>
      <c r="AO8" s="559"/>
      <c r="AP8" s="559"/>
      <c r="AQ8" s="709"/>
      <c r="AR8" s="710"/>
      <c r="AS8" s="710"/>
      <c r="AT8" s="710"/>
      <c r="AU8" s="710"/>
      <c r="AV8" s="711"/>
    </row>
    <row r="9" spans="1:48" s="34" customFormat="1" ht="22.5" customHeight="1" thickBot="1">
      <c r="A9" s="1168" t="s">
        <v>318</v>
      </c>
      <c r="B9" s="1169" t="s">
        <v>317</v>
      </c>
      <c r="C9" s="1170" t="s">
        <v>332</v>
      </c>
      <c r="D9" s="1171">
        <v>2</v>
      </c>
      <c r="E9" s="1172">
        <v>4</v>
      </c>
      <c r="F9" s="1173">
        <v>4</v>
      </c>
      <c r="G9" s="1174"/>
      <c r="H9" s="1175">
        <f aca="true" t="shared" si="0" ref="H9:AV9">SUM(H10:H17)</f>
        <v>1266</v>
      </c>
      <c r="I9" s="1175">
        <f t="shared" si="0"/>
        <v>423</v>
      </c>
      <c r="J9" s="1175">
        <f t="shared" si="0"/>
        <v>843</v>
      </c>
      <c r="K9" s="1175">
        <f t="shared" si="0"/>
        <v>593</v>
      </c>
      <c r="L9" s="1175">
        <f t="shared" si="0"/>
        <v>250</v>
      </c>
      <c r="M9" s="1175">
        <f t="shared" si="0"/>
        <v>0</v>
      </c>
      <c r="N9" s="1175">
        <f t="shared" si="0"/>
        <v>39</v>
      </c>
      <c r="O9" s="1175">
        <f t="shared" si="0"/>
        <v>0</v>
      </c>
      <c r="P9" s="1175">
        <f t="shared" si="0"/>
        <v>356</v>
      </c>
      <c r="Q9" s="1175">
        <f t="shared" si="0"/>
        <v>53</v>
      </c>
      <c r="R9" s="1175">
        <f t="shared" si="0"/>
        <v>0</v>
      </c>
      <c r="S9" s="1175">
        <f t="shared" si="0"/>
        <v>337</v>
      </c>
      <c r="T9" s="1175">
        <f t="shared" si="0"/>
        <v>52</v>
      </c>
      <c r="U9" s="1175">
        <f t="shared" si="0"/>
        <v>0</v>
      </c>
      <c r="V9" s="1175">
        <f t="shared" si="0"/>
        <v>506</v>
      </c>
      <c r="W9" s="1175">
        <f t="shared" si="0"/>
        <v>75</v>
      </c>
      <c r="X9" s="1175">
        <f t="shared" si="0"/>
        <v>0</v>
      </c>
      <c r="Y9" s="1175">
        <f t="shared" si="0"/>
        <v>0</v>
      </c>
      <c r="Z9" s="1175">
        <f t="shared" si="0"/>
        <v>0</v>
      </c>
      <c r="AA9" s="1175">
        <f t="shared" si="0"/>
        <v>0</v>
      </c>
      <c r="AB9" s="1175">
        <f t="shared" si="0"/>
        <v>0</v>
      </c>
      <c r="AC9" s="1175">
        <f t="shared" si="0"/>
        <v>0</v>
      </c>
      <c r="AD9" s="1175">
        <f t="shared" si="0"/>
        <v>0</v>
      </c>
      <c r="AE9" s="1175">
        <f t="shared" si="0"/>
        <v>0</v>
      </c>
      <c r="AF9" s="1175">
        <f t="shared" si="0"/>
        <v>0</v>
      </c>
      <c r="AG9" s="1175">
        <f t="shared" si="0"/>
        <v>0</v>
      </c>
      <c r="AH9" s="1175">
        <f t="shared" si="0"/>
        <v>0</v>
      </c>
      <c r="AI9" s="1175">
        <f t="shared" si="0"/>
        <v>0</v>
      </c>
      <c r="AJ9" s="1175">
        <f t="shared" si="0"/>
        <v>0</v>
      </c>
      <c r="AK9" s="1175">
        <f t="shared" si="0"/>
        <v>0</v>
      </c>
      <c r="AL9" s="1175">
        <f t="shared" si="0"/>
        <v>0</v>
      </c>
      <c r="AM9" s="1175">
        <f t="shared" si="0"/>
        <v>0</v>
      </c>
      <c r="AN9" s="1175">
        <f t="shared" si="0"/>
        <v>0</v>
      </c>
      <c r="AO9" s="1175">
        <f t="shared" si="0"/>
        <v>0</v>
      </c>
      <c r="AP9" s="1175">
        <f t="shared" si="0"/>
        <v>0</v>
      </c>
      <c r="AQ9" s="1175">
        <f t="shared" si="0"/>
        <v>0</v>
      </c>
      <c r="AR9" s="1175">
        <f t="shared" si="0"/>
        <v>0</v>
      </c>
      <c r="AS9" s="1175">
        <f t="shared" si="0"/>
        <v>0</v>
      </c>
      <c r="AT9" s="1175">
        <f t="shared" si="0"/>
        <v>0</v>
      </c>
      <c r="AU9" s="1175">
        <f t="shared" si="0"/>
        <v>0</v>
      </c>
      <c r="AV9" s="1175">
        <f t="shared" si="0"/>
        <v>0</v>
      </c>
    </row>
    <row r="10" spans="1:48" s="34" customFormat="1" ht="21.75" customHeight="1">
      <c r="A10" s="344" t="s">
        <v>319</v>
      </c>
      <c r="B10" s="345" t="s">
        <v>314</v>
      </c>
      <c r="C10" s="1341" t="s">
        <v>338</v>
      </c>
      <c r="D10" s="346"/>
      <c r="E10" s="387"/>
      <c r="F10" s="1343">
        <v>1.2</v>
      </c>
      <c r="G10" s="343">
        <v>117</v>
      </c>
      <c r="H10" s="1291">
        <v>117</v>
      </c>
      <c r="I10" s="373">
        <v>39</v>
      </c>
      <c r="J10" s="373">
        <v>78</v>
      </c>
      <c r="K10" s="374">
        <v>68</v>
      </c>
      <c r="L10" s="373">
        <v>10</v>
      </c>
      <c r="M10" s="392"/>
      <c r="N10" s="376"/>
      <c r="O10" s="376"/>
      <c r="P10" s="376">
        <v>44</v>
      </c>
      <c r="Q10" s="376"/>
      <c r="R10" s="376"/>
      <c r="S10" s="1040">
        <v>34</v>
      </c>
      <c r="T10" s="1039">
        <v>4</v>
      </c>
      <c r="U10" s="1039"/>
      <c r="V10" s="1039">
        <v>44</v>
      </c>
      <c r="W10" s="1039">
        <v>6</v>
      </c>
      <c r="X10" s="1293"/>
      <c r="Y10" s="1038"/>
      <c r="Z10" s="1039"/>
      <c r="AA10" s="1040"/>
      <c r="AB10" s="1039"/>
      <c r="AC10" s="1039"/>
      <c r="AD10" s="1041"/>
      <c r="AE10" s="1038"/>
      <c r="AF10" s="1039"/>
      <c r="AG10" s="1039"/>
      <c r="AH10" s="1040"/>
      <c r="AI10" s="1039"/>
      <c r="AJ10" s="1104"/>
      <c r="AK10" s="560"/>
      <c r="AL10" s="561"/>
      <c r="AM10" s="562"/>
      <c r="AN10" s="561"/>
      <c r="AO10" s="561"/>
      <c r="AP10" s="563"/>
      <c r="AQ10" s="712"/>
      <c r="AR10" s="713"/>
      <c r="AS10" s="713"/>
      <c r="AT10" s="713"/>
      <c r="AU10" s="714"/>
      <c r="AV10" s="715"/>
    </row>
    <row r="11" spans="1:48" s="34" customFormat="1" ht="21.75" customHeight="1">
      <c r="A11" s="344" t="s">
        <v>320</v>
      </c>
      <c r="B11" s="345" t="s">
        <v>313</v>
      </c>
      <c r="C11" s="1342"/>
      <c r="D11" s="346"/>
      <c r="E11" s="387"/>
      <c r="F11" s="1344"/>
      <c r="G11" s="343"/>
      <c r="H11" s="1296">
        <v>122</v>
      </c>
      <c r="I11" s="1264">
        <v>41</v>
      </c>
      <c r="J11" s="1264">
        <v>81</v>
      </c>
      <c r="K11" s="1265">
        <v>81</v>
      </c>
      <c r="L11" s="1264"/>
      <c r="M11" s="1266"/>
      <c r="N11" s="7"/>
      <c r="O11" s="7"/>
      <c r="P11" s="7"/>
      <c r="Q11" s="7"/>
      <c r="R11" s="7"/>
      <c r="S11" s="344">
        <v>51</v>
      </c>
      <c r="T11" s="1268"/>
      <c r="U11" s="344"/>
      <c r="V11" s="1268">
        <v>30</v>
      </c>
      <c r="W11" s="1043"/>
      <c r="X11" s="1269"/>
      <c r="Y11" s="1270"/>
      <c r="Z11" s="1268"/>
      <c r="AA11" s="1267"/>
      <c r="AB11" s="1268"/>
      <c r="AC11" s="1268"/>
      <c r="AD11" s="344"/>
      <c r="AE11" s="1270"/>
      <c r="AF11" s="1268"/>
      <c r="AG11" s="1268"/>
      <c r="AH11" s="1267"/>
      <c r="AI11" s="1268"/>
      <c r="AJ11" s="1269"/>
      <c r="AK11" s="1271"/>
      <c r="AL11" s="1272"/>
      <c r="AM11" s="1273"/>
      <c r="AN11" s="1272"/>
      <c r="AO11" s="1272"/>
      <c r="AP11" s="1274"/>
      <c r="AQ11" s="1275"/>
      <c r="AR11" s="1276"/>
      <c r="AS11" s="1276"/>
      <c r="AT11" s="1276"/>
      <c r="AU11" s="1277"/>
      <c r="AV11" s="1278"/>
    </row>
    <row r="12" spans="1:48" s="34" customFormat="1" ht="18.75" customHeight="1">
      <c r="A12" s="344" t="s">
        <v>321</v>
      </c>
      <c r="B12" s="345" t="s">
        <v>167</v>
      </c>
      <c r="C12" s="1302" t="s">
        <v>166</v>
      </c>
      <c r="D12" s="346"/>
      <c r="E12" s="347">
        <v>2</v>
      </c>
      <c r="F12" s="1303"/>
      <c r="G12" s="343"/>
      <c r="H12" s="1263">
        <v>176</v>
      </c>
      <c r="I12" s="1264">
        <v>59</v>
      </c>
      <c r="J12" s="1264">
        <v>117</v>
      </c>
      <c r="K12" s="1265"/>
      <c r="L12" s="1264">
        <v>117</v>
      </c>
      <c r="M12" s="1266"/>
      <c r="N12" s="7"/>
      <c r="O12" s="7"/>
      <c r="P12" s="7"/>
      <c r="Q12" s="7"/>
      <c r="R12" s="7"/>
      <c r="S12" s="344">
        <v>48</v>
      </c>
      <c r="T12" s="1268">
        <v>48</v>
      </c>
      <c r="U12" s="344"/>
      <c r="V12" s="1268">
        <v>69</v>
      </c>
      <c r="W12" s="907">
        <v>69</v>
      </c>
      <c r="X12" s="1269"/>
      <c r="Y12" s="1270"/>
      <c r="Z12" s="1268"/>
      <c r="AA12" s="1267"/>
      <c r="AB12" s="1268"/>
      <c r="AC12" s="1268"/>
      <c r="AD12" s="344"/>
      <c r="AE12" s="1270"/>
      <c r="AF12" s="1268"/>
      <c r="AG12" s="1268"/>
      <c r="AH12" s="1267"/>
      <c r="AI12" s="1268"/>
      <c r="AJ12" s="1269"/>
      <c r="AK12" s="1271"/>
      <c r="AL12" s="1272"/>
      <c r="AM12" s="1273"/>
      <c r="AN12" s="1272"/>
      <c r="AO12" s="1272"/>
      <c r="AP12" s="1274"/>
      <c r="AQ12" s="1275"/>
      <c r="AR12" s="1276"/>
      <c r="AS12" s="1276"/>
      <c r="AT12" s="1276"/>
      <c r="AU12" s="1277"/>
      <c r="AV12" s="1278"/>
    </row>
    <row r="13" spans="1:48" s="34" customFormat="1" ht="15.75" customHeight="1">
      <c r="A13" s="344" t="s">
        <v>322</v>
      </c>
      <c r="B13" s="345" t="s">
        <v>333</v>
      </c>
      <c r="C13" s="349" t="s">
        <v>338</v>
      </c>
      <c r="D13" s="346"/>
      <c r="E13" s="347"/>
      <c r="F13" s="348">
        <v>1.2</v>
      </c>
      <c r="G13" s="343">
        <v>117</v>
      </c>
      <c r="H13" s="378">
        <v>351</v>
      </c>
      <c r="I13" s="363">
        <v>117</v>
      </c>
      <c r="J13" s="363">
        <f>K13+L13+M13</f>
        <v>234</v>
      </c>
      <c r="K13" s="364">
        <v>234</v>
      </c>
      <c r="L13" s="363"/>
      <c r="M13" s="380"/>
      <c r="N13" s="7">
        <v>33</v>
      </c>
      <c r="O13" s="7"/>
      <c r="P13" s="7">
        <v>45</v>
      </c>
      <c r="Q13" s="7">
        <v>45</v>
      </c>
      <c r="R13" s="7"/>
      <c r="S13" s="359">
        <v>96</v>
      </c>
      <c r="T13" s="909"/>
      <c r="U13" s="359"/>
      <c r="V13" s="909">
        <v>138</v>
      </c>
      <c r="W13" s="1268"/>
      <c r="X13" s="904"/>
      <c r="Y13" s="912"/>
      <c r="Z13" s="906"/>
      <c r="AA13" s="907"/>
      <c r="AB13" s="906"/>
      <c r="AC13" s="906"/>
      <c r="AD13" s="905"/>
      <c r="AE13" s="912"/>
      <c r="AF13" s="906"/>
      <c r="AG13" s="906"/>
      <c r="AH13" s="907"/>
      <c r="AI13" s="906"/>
      <c r="AJ13" s="1105"/>
      <c r="AK13" s="567"/>
      <c r="AL13" s="568"/>
      <c r="AM13" s="569"/>
      <c r="AN13" s="568"/>
      <c r="AO13" s="568"/>
      <c r="AP13" s="570"/>
      <c r="AQ13" s="718"/>
      <c r="AR13" s="719"/>
      <c r="AS13" s="719"/>
      <c r="AT13" s="719"/>
      <c r="AU13" s="720"/>
      <c r="AV13" s="721"/>
    </row>
    <row r="14" spans="1:48" s="34" customFormat="1" ht="19.5" customHeight="1">
      <c r="A14" s="344" t="s">
        <v>323</v>
      </c>
      <c r="B14" s="345" t="s">
        <v>20</v>
      </c>
      <c r="C14" s="349" t="s">
        <v>166</v>
      </c>
      <c r="D14" s="346"/>
      <c r="E14" s="347">
        <v>2</v>
      </c>
      <c r="F14" s="348"/>
      <c r="G14" s="343">
        <v>176</v>
      </c>
      <c r="H14" s="377">
        <v>165</v>
      </c>
      <c r="I14" s="361">
        <v>55</v>
      </c>
      <c r="J14" s="361">
        <v>110</v>
      </c>
      <c r="K14" s="362">
        <v>110</v>
      </c>
      <c r="L14" s="361"/>
      <c r="M14" s="393"/>
      <c r="N14" s="7"/>
      <c r="O14" s="7"/>
      <c r="P14" s="7">
        <v>67</v>
      </c>
      <c r="Q14" s="7"/>
      <c r="R14" s="7"/>
      <c r="S14" s="905">
        <v>40</v>
      </c>
      <c r="T14" s="906"/>
      <c r="U14" s="905"/>
      <c r="V14" s="906">
        <v>70</v>
      </c>
      <c r="W14" s="907"/>
      <c r="X14" s="908"/>
      <c r="Y14" s="1042"/>
      <c r="Z14" s="909"/>
      <c r="AA14" s="1043"/>
      <c r="AB14" s="909"/>
      <c r="AC14" s="909"/>
      <c r="AE14" s="1042"/>
      <c r="AF14" s="909"/>
      <c r="AG14" s="909"/>
      <c r="AH14" s="1043"/>
      <c r="AI14" s="909"/>
      <c r="AJ14" s="904"/>
      <c r="AK14" s="564"/>
      <c r="AL14" s="565"/>
      <c r="AM14" s="566"/>
      <c r="AN14" s="565"/>
      <c r="AO14" s="565"/>
      <c r="AP14" s="559"/>
      <c r="AQ14" s="709"/>
      <c r="AR14" s="716"/>
      <c r="AS14" s="717"/>
      <c r="AT14" s="716"/>
      <c r="AU14" s="717"/>
      <c r="AV14" s="711"/>
    </row>
    <row r="15" spans="1:48" s="34" customFormat="1" ht="18" customHeight="1">
      <c r="A15" s="344" t="s">
        <v>324</v>
      </c>
      <c r="B15" s="345" t="s">
        <v>21</v>
      </c>
      <c r="C15" s="349" t="s">
        <v>337</v>
      </c>
      <c r="D15" s="346">
        <v>1.2</v>
      </c>
      <c r="E15" s="347"/>
      <c r="F15" s="348"/>
      <c r="G15" s="343">
        <v>176</v>
      </c>
      <c r="H15" s="378">
        <v>176</v>
      </c>
      <c r="I15" s="363">
        <v>59</v>
      </c>
      <c r="J15" s="363">
        <v>117</v>
      </c>
      <c r="K15" s="364"/>
      <c r="L15" s="363">
        <v>117</v>
      </c>
      <c r="M15" s="380"/>
      <c r="N15" s="7">
        <v>6</v>
      </c>
      <c r="O15" s="7"/>
      <c r="P15" s="7">
        <v>67</v>
      </c>
      <c r="Q15" s="7">
        <v>8</v>
      </c>
      <c r="R15" s="7"/>
      <c r="S15" s="359">
        <v>48</v>
      </c>
      <c r="T15" s="909"/>
      <c r="U15" s="359"/>
      <c r="V15" s="909">
        <v>69</v>
      </c>
      <c r="W15" s="906"/>
      <c r="X15" s="904"/>
      <c r="Y15" s="912"/>
      <c r="Z15" s="906"/>
      <c r="AA15" s="907"/>
      <c r="AB15" s="906"/>
      <c r="AC15" s="906"/>
      <c r="AD15" s="905"/>
      <c r="AE15" s="912"/>
      <c r="AF15" s="906"/>
      <c r="AG15" s="906"/>
      <c r="AH15" s="907"/>
      <c r="AI15" s="906"/>
      <c r="AJ15" s="1105"/>
      <c r="AK15" s="567"/>
      <c r="AL15" s="568"/>
      <c r="AM15" s="569"/>
      <c r="AN15" s="568"/>
      <c r="AO15" s="568"/>
      <c r="AP15" s="570"/>
      <c r="AQ15" s="718"/>
      <c r="AR15" s="719"/>
      <c r="AS15" s="720"/>
      <c r="AT15" s="719"/>
      <c r="AU15" s="720"/>
      <c r="AV15" s="721"/>
    </row>
    <row r="16" spans="1:48" s="34" customFormat="1" ht="18" customHeight="1">
      <c r="A16" s="344" t="s">
        <v>325</v>
      </c>
      <c r="B16" s="354" t="s">
        <v>311</v>
      </c>
      <c r="C16" s="355" t="s">
        <v>166</v>
      </c>
      <c r="D16" s="356"/>
      <c r="E16" s="357">
        <v>2</v>
      </c>
      <c r="F16" s="358"/>
      <c r="G16" s="343">
        <v>176</v>
      </c>
      <c r="H16" s="378">
        <v>105</v>
      </c>
      <c r="I16" s="363">
        <v>35</v>
      </c>
      <c r="J16" s="363">
        <v>70</v>
      </c>
      <c r="K16" s="364">
        <v>70</v>
      </c>
      <c r="L16" s="363"/>
      <c r="M16" s="380"/>
      <c r="N16" s="7"/>
      <c r="O16" s="7"/>
      <c r="P16" s="7">
        <v>63</v>
      </c>
      <c r="Q16" s="7"/>
      <c r="R16" s="7"/>
      <c r="S16" s="905">
        <v>20</v>
      </c>
      <c r="T16" s="906"/>
      <c r="U16" s="905"/>
      <c r="V16" s="906">
        <v>50</v>
      </c>
      <c r="W16" s="907"/>
      <c r="X16" s="908"/>
      <c r="Y16" s="912"/>
      <c r="Z16" s="906"/>
      <c r="AA16" s="907"/>
      <c r="AB16" s="906"/>
      <c r="AC16" s="906"/>
      <c r="AD16" s="905"/>
      <c r="AE16" s="912"/>
      <c r="AF16" s="906"/>
      <c r="AG16" s="906"/>
      <c r="AH16" s="907"/>
      <c r="AI16" s="906"/>
      <c r="AJ16" s="1105"/>
      <c r="AK16" s="567"/>
      <c r="AL16" s="568"/>
      <c r="AM16" s="569"/>
      <c r="AN16" s="568"/>
      <c r="AO16" s="568"/>
      <c r="AP16" s="570"/>
      <c r="AQ16" s="718"/>
      <c r="AR16" s="719"/>
      <c r="AS16" s="720"/>
      <c r="AT16" s="719"/>
      <c r="AU16" s="720"/>
      <c r="AV16" s="721"/>
    </row>
    <row r="17" spans="1:48" s="34" customFormat="1" ht="18.75" customHeight="1" thickBot="1">
      <c r="A17" s="359" t="s">
        <v>326</v>
      </c>
      <c r="B17" s="350" t="s">
        <v>334</v>
      </c>
      <c r="C17" s="360" t="s">
        <v>166</v>
      </c>
      <c r="D17" s="351"/>
      <c r="E17" s="352">
        <v>2</v>
      </c>
      <c r="F17" s="353"/>
      <c r="G17" s="366">
        <v>105</v>
      </c>
      <c r="H17" s="394">
        <v>54</v>
      </c>
      <c r="I17" s="395">
        <v>18</v>
      </c>
      <c r="J17" s="395">
        <v>36</v>
      </c>
      <c r="K17" s="385">
        <v>30</v>
      </c>
      <c r="L17" s="395">
        <v>6</v>
      </c>
      <c r="M17" s="386"/>
      <c r="N17" s="7"/>
      <c r="O17" s="7"/>
      <c r="P17" s="7">
        <v>70</v>
      </c>
      <c r="Q17" s="7"/>
      <c r="R17" s="7"/>
      <c r="S17" s="910"/>
      <c r="T17" s="911"/>
      <c r="U17" s="911"/>
      <c r="V17" s="911">
        <v>36</v>
      </c>
      <c r="W17" s="911"/>
      <c r="X17" s="904"/>
      <c r="Y17" s="913"/>
      <c r="Z17" s="914"/>
      <c r="AA17" s="1043"/>
      <c r="AB17" s="909"/>
      <c r="AC17" s="909"/>
      <c r="AD17" s="359"/>
      <c r="AE17" s="913"/>
      <c r="AF17" s="909"/>
      <c r="AG17" s="909"/>
      <c r="AH17" s="1043"/>
      <c r="AI17" s="909"/>
      <c r="AJ17" s="904"/>
      <c r="AK17" s="564"/>
      <c r="AL17" s="565"/>
      <c r="AM17" s="566"/>
      <c r="AN17" s="565"/>
      <c r="AO17" s="565"/>
      <c r="AP17" s="571"/>
      <c r="AQ17" s="709"/>
      <c r="AR17" s="716"/>
      <c r="AS17" s="717"/>
      <c r="AT17" s="716"/>
      <c r="AU17" s="717"/>
      <c r="AV17" s="711"/>
    </row>
    <row r="18" spans="1:48" s="379" customFormat="1" ht="18.75" customHeight="1" thickBot="1">
      <c r="A18" s="1176" t="s">
        <v>316</v>
      </c>
      <c r="B18" s="1177" t="s">
        <v>327</v>
      </c>
      <c r="C18" s="1178" t="s">
        <v>340</v>
      </c>
      <c r="D18" s="1175">
        <v>0</v>
      </c>
      <c r="E18" s="1172">
        <v>4</v>
      </c>
      <c r="F18" s="1179">
        <v>0</v>
      </c>
      <c r="G18" s="1180">
        <v>827</v>
      </c>
      <c r="H18" s="1181">
        <f aca="true" t="shared" si="1" ref="H18:M18">SUM(H19:H22)</f>
        <v>840</v>
      </c>
      <c r="I18" s="1181">
        <f t="shared" si="1"/>
        <v>279</v>
      </c>
      <c r="J18" s="1181">
        <f t="shared" si="1"/>
        <v>561</v>
      </c>
      <c r="K18" s="1181">
        <f t="shared" si="1"/>
        <v>393</v>
      </c>
      <c r="L18" s="1181">
        <f t="shared" si="1"/>
        <v>168</v>
      </c>
      <c r="M18" s="1181">
        <f t="shared" si="1"/>
        <v>0</v>
      </c>
      <c r="N18" s="1181">
        <f>SUM(N19:N21)</f>
        <v>20</v>
      </c>
      <c r="O18" s="1181">
        <f>SUM(O19:O21)</f>
        <v>0</v>
      </c>
      <c r="P18" s="1181">
        <f>SUM(P19:P21)</f>
        <v>213</v>
      </c>
      <c r="Q18" s="1181">
        <f>SUM(Q19:Q21)</f>
        <v>26</v>
      </c>
      <c r="R18" s="1181">
        <f>SUM(R19:R21)</f>
        <v>0</v>
      </c>
      <c r="S18" s="1181">
        <f aca="true" t="shared" si="2" ref="S18:X18">SUM(S19:S22)</f>
        <v>239</v>
      </c>
      <c r="T18" s="1181">
        <f t="shared" si="2"/>
        <v>70</v>
      </c>
      <c r="U18" s="1181">
        <f t="shared" si="2"/>
        <v>0</v>
      </c>
      <c r="V18" s="1181">
        <f t="shared" si="2"/>
        <v>322</v>
      </c>
      <c r="W18" s="1181">
        <f t="shared" si="2"/>
        <v>98</v>
      </c>
      <c r="X18" s="1181">
        <f t="shared" si="2"/>
        <v>0</v>
      </c>
      <c r="Y18" s="1181">
        <f aca="true" t="shared" si="3" ref="Y18:AV18">SUM(Y19:Y21)</f>
        <v>0</v>
      </c>
      <c r="Z18" s="1181">
        <f t="shared" si="3"/>
        <v>0</v>
      </c>
      <c r="AA18" s="1181">
        <f t="shared" si="3"/>
        <v>0</v>
      </c>
      <c r="AB18" s="1181">
        <f t="shared" si="3"/>
        <v>0</v>
      </c>
      <c r="AC18" s="1181">
        <f t="shared" si="3"/>
        <v>0</v>
      </c>
      <c r="AD18" s="1181">
        <f t="shared" si="3"/>
        <v>0</v>
      </c>
      <c r="AE18" s="1181">
        <f t="shared" si="3"/>
        <v>0</v>
      </c>
      <c r="AF18" s="1181">
        <f t="shared" si="3"/>
        <v>0</v>
      </c>
      <c r="AG18" s="1181">
        <f t="shared" si="3"/>
        <v>0</v>
      </c>
      <c r="AH18" s="1181">
        <f t="shared" si="3"/>
        <v>0</v>
      </c>
      <c r="AI18" s="1181">
        <f t="shared" si="3"/>
        <v>0</v>
      </c>
      <c r="AJ18" s="1181">
        <f t="shared" si="3"/>
        <v>0</v>
      </c>
      <c r="AK18" s="1181">
        <f t="shared" si="3"/>
        <v>0</v>
      </c>
      <c r="AL18" s="1181">
        <f t="shared" si="3"/>
        <v>0</v>
      </c>
      <c r="AM18" s="1181">
        <f t="shared" si="3"/>
        <v>0</v>
      </c>
      <c r="AN18" s="1181">
        <f t="shared" si="3"/>
        <v>0</v>
      </c>
      <c r="AO18" s="1181">
        <f t="shared" si="3"/>
        <v>0</v>
      </c>
      <c r="AP18" s="1181">
        <f t="shared" si="3"/>
        <v>0</v>
      </c>
      <c r="AQ18" s="1181">
        <f t="shared" si="3"/>
        <v>0</v>
      </c>
      <c r="AR18" s="1181">
        <f t="shared" si="3"/>
        <v>0</v>
      </c>
      <c r="AS18" s="1181">
        <f t="shared" si="3"/>
        <v>0</v>
      </c>
      <c r="AT18" s="1181">
        <f t="shared" si="3"/>
        <v>0</v>
      </c>
      <c r="AU18" s="1181">
        <f t="shared" si="3"/>
        <v>0</v>
      </c>
      <c r="AV18" s="1181">
        <f t="shared" si="3"/>
        <v>0</v>
      </c>
    </row>
    <row r="19" spans="1:48" s="34" customFormat="1" ht="30.75" customHeight="1">
      <c r="A19" s="390" t="s">
        <v>328</v>
      </c>
      <c r="B19" s="1283" t="s">
        <v>335</v>
      </c>
      <c r="C19" s="388" t="s">
        <v>339</v>
      </c>
      <c r="D19" s="381"/>
      <c r="E19" s="382">
        <v>2</v>
      </c>
      <c r="F19" s="1301"/>
      <c r="G19" s="366">
        <v>433</v>
      </c>
      <c r="H19" s="372">
        <v>150</v>
      </c>
      <c r="I19" s="373">
        <v>50</v>
      </c>
      <c r="J19" s="373">
        <v>100</v>
      </c>
      <c r="K19" s="374">
        <v>54</v>
      </c>
      <c r="L19" s="375">
        <v>46</v>
      </c>
      <c r="M19" s="1294"/>
      <c r="N19" s="88"/>
      <c r="O19" s="7"/>
      <c r="P19" s="7">
        <v>158</v>
      </c>
      <c r="Q19" s="7"/>
      <c r="R19" s="7"/>
      <c r="S19" s="1038">
        <v>47</v>
      </c>
      <c r="T19" s="1039">
        <v>20</v>
      </c>
      <c r="U19" s="1039"/>
      <c r="V19" s="1295">
        <v>53</v>
      </c>
      <c r="W19" s="1039">
        <v>26</v>
      </c>
      <c r="X19" s="1104"/>
      <c r="Y19" s="1038"/>
      <c r="Z19" s="1039"/>
      <c r="AA19" s="1040"/>
      <c r="AB19" s="1039"/>
      <c r="AC19" s="1039"/>
      <c r="AD19" s="1104"/>
      <c r="AE19" s="1038"/>
      <c r="AF19" s="1039"/>
      <c r="AG19" s="1039"/>
      <c r="AH19" s="1040"/>
      <c r="AI19" s="1039"/>
      <c r="AJ19" s="1104"/>
      <c r="AK19" s="560"/>
      <c r="AL19" s="561"/>
      <c r="AM19" s="562"/>
      <c r="AN19" s="561"/>
      <c r="AO19" s="561"/>
      <c r="AP19" s="563"/>
      <c r="AQ19" s="712"/>
      <c r="AR19" s="713"/>
      <c r="AS19" s="714"/>
      <c r="AT19" s="713"/>
      <c r="AU19" s="714"/>
      <c r="AV19" s="715"/>
    </row>
    <row r="20" spans="1:48" s="34" customFormat="1" ht="18.75" customHeight="1">
      <c r="A20" s="344" t="s">
        <v>329</v>
      </c>
      <c r="B20" s="389" t="s">
        <v>336</v>
      </c>
      <c r="C20" s="1304" t="s">
        <v>218</v>
      </c>
      <c r="D20" s="383"/>
      <c r="E20" s="1292">
        <v>2</v>
      </c>
      <c r="F20" s="1279"/>
      <c r="G20" s="1280"/>
      <c r="H20" s="378">
        <v>175</v>
      </c>
      <c r="I20" s="363">
        <v>58</v>
      </c>
      <c r="J20" s="363">
        <v>117</v>
      </c>
      <c r="K20" s="1280">
        <v>93</v>
      </c>
      <c r="L20" s="365">
        <v>24</v>
      </c>
      <c r="M20" s="1266"/>
      <c r="N20" s="1281"/>
      <c r="O20" s="1282"/>
      <c r="P20" s="1282"/>
      <c r="Q20" s="1282"/>
      <c r="R20" s="1282"/>
      <c r="S20" s="1270">
        <v>48</v>
      </c>
      <c r="T20" s="344">
        <v>10</v>
      </c>
      <c r="U20" s="1268"/>
      <c r="V20" s="344">
        <v>69</v>
      </c>
      <c r="W20" s="1268">
        <v>14</v>
      </c>
      <c r="X20" s="1269"/>
      <c r="Y20" s="1270"/>
      <c r="Z20" s="1268"/>
      <c r="AA20" s="1267"/>
      <c r="AB20" s="1268"/>
      <c r="AC20" s="1268"/>
      <c r="AD20" s="344"/>
      <c r="AE20" s="1270"/>
      <c r="AF20" s="1268"/>
      <c r="AG20" s="1268"/>
      <c r="AH20" s="1267"/>
      <c r="AI20" s="1268"/>
      <c r="AJ20" s="1269"/>
      <c r="AK20" s="1271"/>
      <c r="AL20" s="1272"/>
      <c r="AM20" s="1273"/>
      <c r="AN20" s="1272"/>
      <c r="AO20" s="1272"/>
      <c r="AP20" s="1274"/>
      <c r="AQ20" s="1275"/>
      <c r="AR20" s="1276"/>
      <c r="AS20" s="1277"/>
      <c r="AT20" s="1276"/>
      <c r="AU20" s="1277"/>
      <c r="AV20" s="1278"/>
    </row>
    <row r="21" spans="1:48" s="34" customFormat="1" ht="18.75" customHeight="1" thickBot="1">
      <c r="A21" s="1305" t="s">
        <v>330</v>
      </c>
      <c r="B21" s="350" t="s">
        <v>315</v>
      </c>
      <c r="C21" s="360" t="s">
        <v>239</v>
      </c>
      <c r="D21" s="383"/>
      <c r="E21" s="357">
        <v>2</v>
      </c>
      <c r="F21" s="358"/>
      <c r="G21" s="366">
        <v>142</v>
      </c>
      <c r="H21" s="378">
        <v>58</v>
      </c>
      <c r="I21" s="363">
        <v>19</v>
      </c>
      <c r="J21" s="363">
        <v>39</v>
      </c>
      <c r="K21" s="1307">
        <v>39</v>
      </c>
      <c r="L21" s="365"/>
      <c r="M21" s="380"/>
      <c r="N21" s="1308">
        <v>20</v>
      </c>
      <c r="O21" s="1309"/>
      <c r="P21" s="1309">
        <v>55</v>
      </c>
      <c r="Q21" s="1309">
        <v>26</v>
      </c>
      <c r="R21" s="1309"/>
      <c r="S21" s="912"/>
      <c r="T21" s="905"/>
      <c r="U21" s="906"/>
      <c r="V21" s="905">
        <v>39</v>
      </c>
      <c r="W21" s="906"/>
      <c r="X21" s="908"/>
      <c r="Y21" s="912"/>
      <c r="Z21" s="906"/>
      <c r="AA21" s="906"/>
      <c r="AB21" s="907"/>
      <c r="AC21" s="906"/>
      <c r="AD21" s="905"/>
      <c r="AE21" s="912"/>
      <c r="AF21" s="906"/>
      <c r="AG21" s="906"/>
      <c r="AH21" s="906"/>
      <c r="AI21" s="907"/>
      <c r="AJ21" s="1105"/>
      <c r="AK21" s="567"/>
      <c r="AL21" s="568"/>
      <c r="AM21" s="568"/>
      <c r="AN21" s="568"/>
      <c r="AO21" s="568"/>
      <c r="AP21" s="570"/>
      <c r="AQ21" s="718"/>
      <c r="AR21" s="719"/>
      <c r="AS21" s="719"/>
      <c r="AT21" s="719"/>
      <c r="AU21" s="719"/>
      <c r="AV21" s="721"/>
    </row>
    <row r="22" spans="1:48" s="34" customFormat="1" ht="18.75" customHeight="1" thickBot="1">
      <c r="A22" s="1267" t="s">
        <v>331</v>
      </c>
      <c r="B22" s="1299" t="s">
        <v>284</v>
      </c>
      <c r="C22" s="1300" t="s">
        <v>166</v>
      </c>
      <c r="D22" s="1310"/>
      <c r="E22" s="1297">
        <v>2</v>
      </c>
      <c r="F22" s="1311"/>
      <c r="G22" s="366"/>
      <c r="H22" s="377">
        <v>457</v>
      </c>
      <c r="I22" s="1298">
        <v>152</v>
      </c>
      <c r="J22" s="361">
        <v>305</v>
      </c>
      <c r="K22" s="1265">
        <v>207</v>
      </c>
      <c r="L22" s="1298">
        <v>98</v>
      </c>
      <c r="M22" s="1306"/>
      <c r="N22" s="88"/>
      <c r="O22" s="7"/>
      <c r="P22" s="7"/>
      <c r="Q22" s="7"/>
      <c r="R22" s="7"/>
      <c r="S22" s="1042">
        <v>144</v>
      </c>
      <c r="T22" s="909">
        <v>40</v>
      </c>
      <c r="U22" s="1043"/>
      <c r="V22" s="359">
        <v>161</v>
      </c>
      <c r="W22" s="909">
        <v>58</v>
      </c>
      <c r="X22" s="1312"/>
      <c r="Y22" s="1270"/>
      <c r="Z22" s="1268"/>
      <c r="AA22" s="1268"/>
      <c r="AB22" s="1043"/>
      <c r="AC22" s="909"/>
      <c r="AD22" s="1312"/>
      <c r="AE22" s="1270"/>
      <c r="AF22" s="1043"/>
      <c r="AG22" s="909"/>
      <c r="AH22" s="1268"/>
      <c r="AI22" s="1043"/>
      <c r="AJ22" s="1313"/>
      <c r="AK22" s="1271"/>
      <c r="AL22" s="1272"/>
      <c r="AM22" s="1272"/>
      <c r="AN22" s="1272"/>
      <c r="AO22" s="1272"/>
      <c r="AP22" s="1314"/>
      <c r="AQ22" s="709"/>
      <c r="AR22" s="1276"/>
      <c r="AS22" s="1276"/>
      <c r="AT22" s="1276"/>
      <c r="AU22" s="1276"/>
      <c r="AV22" s="1315"/>
    </row>
    <row r="23" spans="1:48" s="102" customFormat="1" ht="29.25" customHeight="1" thickBot="1">
      <c r="A23" s="1290" t="s">
        <v>23</v>
      </c>
      <c r="B23" s="1182" t="s">
        <v>24</v>
      </c>
      <c r="C23" s="1183" t="s">
        <v>269</v>
      </c>
      <c r="D23" s="1184">
        <v>10</v>
      </c>
      <c r="E23" s="1185">
        <v>10</v>
      </c>
      <c r="F23" s="1186">
        <v>0</v>
      </c>
      <c r="G23" s="1187"/>
      <c r="H23" s="1184">
        <f>SUM(H24:H30)</f>
        <v>1107</v>
      </c>
      <c r="I23" s="1285">
        <f aca="true" t="shared" si="4" ref="I23:AV23">SUM(I24:I30)</f>
        <v>447</v>
      </c>
      <c r="J23" s="1286">
        <f t="shared" si="4"/>
        <v>660</v>
      </c>
      <c r="K23" s="1284">
        <f t="shared" si="4"/>
        <v>426</v>
      </c>
      <c r="L23" s="1285">
        <f t="shared" si="4"/>
        <v>234</v>
      </c>
      <c r="M23" s="1284">
        <f t="shared" si="4"/>
        <v>0</v>
      </c>
      <c r="N23" s="1184">
        <f t="shared" si="4"/>
        <v>0</v>
      </c>
      <c r="O23" s="1184">
        <f t="shared" si="4"/>
        <v>0</v>
      </c>
      <c r="P23" s="1184">
        <f t="shared" si="4"/>
        <v>0</v>
      </c>
      <c r="Q23" s="1184">
        <f t="shared" si="4"/>
        <v>0</v>
      </c>
      <c r="R23" s="1184">
        <f t="shared" si="4"/>
        <v>0</v>
      </c>
      <c r="S23" s="1288">
        <f t="shared" si="4"/>
        <v>0</v>
      </c>
      <c r="T23" s="1287">
        <f t="shared" si="4"/>
        <v>0</v>
      </c>
      <c r="U23" s="1288">
        <f t="shared" si="4"/>
        <v>0</v>
      </c>
      <c r="V23" s="1287">
        <f t="shared" si="4"/>
        <v>0</v>
      </c>
      <c r="W23" s="1188">
        <f t="shared" si="4"/>
        <v>0</v>
      </c>
      <c r="X23" s="1188">
        <f t="shared" si="4"/>
        <v>0</v>
      </c>
      <c r="Y23" s="1188">
        <f t="shared" si="4"/>
        <v>164</v>
      </c>
      <c r="Z23" s="1188">
        <f t="shared" si="4"/>
        <v>34</v>
      </c>
      <c r="AA23" s="1188">
        <f t="shared" si="4"/>
        <v>0</v>
      </c>
      <c r="AB23" s="1188">
        <f t="shared" si="4"/>
        <v>76</v>
      </c>
      <c r="AC23" s="1188">
        <f t="shared" si="4"/>
        <v>38</v>
      </c>
      <c r="AD23" s="1188">
        <f t="shared" si="4"/>
        <v>0</v>
      </c>
      <c r="AE23" s="1288">
        <f t="shared" si="4"/>
        <v>52</v>
      </c>
      <c r="AF23" s="1289">
        <f t="shared" si="4"/>
        <v>26</v>
      </c>
      <c r="AG23" s="1287">
        <f t="shared" si="4"/>
        <v>0</v>
      </c>
      <c r="AH23" s="1188">
        <f t="shared" si="4"/>
        <v>64</v>
      </c>
      <c r="AI23" s="1188">
        <f t="shared" si="4"/>
        <v>32</v>
      </c>
      <c r="AJ23" s="1188">
        <f t="shared" si="4"/>
        <v>0</v>
      </c>
      <c r="AK23" s="1184">
        <f t="shared" si="4"/>
        <v>50</v>
      </c>
      <c r="AL23" s="1184">
        <f t="shared" si="4"/>
        <v>25</v>
      </c>
      <c r="AM23" s="1184">
        <f t="shared" si="4"/>
        <v>0</v>
      </c>
      <c r="AN23" s="1184">
        <f t="shared" si="4"/>
        <v>58</v>
      </c>
      <c r="AO23" s="1184">
        <f t="shared" si="4"/>
        <v>29</v>
      </c>
      <c r="AP23" s="1184">
        <f t="shared" si="4"/>
        <v>0</v>
      </c>
      <c r="AQ23" s="1184">
        <f t="shared" si="4"/>
        <v>92</v>
      </c>
      <c r="AR23" s="1184">
        <f t="shared" si="4"/>
        <v>30</v>
      </c>
      <c r="AS23" s="1184">
        <f t="shared" si="4"/>
        <v>0</v>
      </c>
      <c r="AT23" s="1184">
        <f t="shared" si="4"/>
        <v>104</v>
      </c>
      <c r="AU23" s="1184">
        <f t="shared" si="4"/>
        <v>20</v>
      </c>
      <c r="AV23" s="1184">
        <f t="shared" si="4"/>
        <v>0</v>
      </c>
    </row>
    <row r="24" spans="1:48" s="102" customFormat="1" ht="22.5" customHeight="1">
      <c r="A24" s="367" t="s">
        <v>25</v>
      </c>
      <c r="B24" s="368" t="s">
        <v>26</v>
      </c>
      <c r="C24" s="369" t="s">
        <v>81</v>
      </c>
      <c r="D24" s="370"/>
      <c r="E24" s="439">
        <v>3</v>
      </c>
      <c r="F24" s="371"/>
      <c r="G24" s="384"/>
      <c r="H24" s="303">
        <f aca="true" t="shared" si="5" ref="H24:H30">I24+J24</f>
        <v>72</v>
      </c>
      <c r="I24" s="303">
        <v>24</v>
      </c>
      <c r="J24" s="303">
        <f aca="true" t="shared" si="6" ref="J24:J30">K24+L24+M24</f>
        <v>48</v>
      </c>
      <c r="K24" s="303">
        <v>48</v>
      </c>
      <c r="L24" s="303"/>
      <c r="M24" s="396"/>
      <c r="N24" s="313"/>
      <c r="O24" s="196"/>
      <c r="P24" s="196"/>
      <c r="Q24" s="196"/>
      <c r="R24" s="196"/>
      <c r="S24" s="915"/>
      <c r="T24" s="916"/>
      <c r="U24" s="916"/>
      <c r="V24" s="916" t="s">
        <v>0</v>
      </c>
      <c r="W24" s="916"/>
      <c r="X24" s="917"/>
      <c r="Y24" s="1044">
        <v>48</v>
      </c>
      <c r="Z24" s="303" t="s">
        <v>0</v>
      </c>
      <c r="AA24" s="303"/>
      <c r="AB24" s="303"/>
      <c r="AC24" s="303"/>
      <c r="AD24" s="396"/>
      <c r="AE24" s="957"/>
      <c r="AF24" s="396"/>
      <c r="AG24" s="396"/>
      <c r="AH24" s="303"/>
      <c r="AI24" s="1106"/>
      <c r="AJ24" s="958"/>
      <c r="AK24" s="572"/>
      <c r="AL24" s="573" t="s">
        <v>0</v>
      </c>
      <c r="AM24" s="573"/>
      <c r="AN24" s="573"/>
      <c r="AO24" s="573"/>
      <c r="AP24" s="574"/>
      <c r="AQ24" s="722"/>
      <c r="AR24" s="723"/>
      <c r="AS24" s="723"/>
      <c r="AT24" s="724"/>
      <c r="AU24" s="725"/>
      <c r="AV24" s="726"/>
    </row>
    <row r="25" spans="1:48" s="102" customFormat="1" ht="22.5" customHeight="1">
      <c r="A25" s="156" t="s">
        <v>27</v>
      </c>
      <c r="B25" s="162" t="s">
        <v>20</v>
      </c>
      <c r="C25" s="189" t="s">
        <v>81</v>
      </c>
      <c r="D25" s="190" t="s">
        <v>0</v>
      </c>
      <c r="E25" s="20">
        <v>3</v>
      </c>
      <c r="F25" s="191"/>
      <c r="G25" s="24"/>
      <c r="H25" s="28">
        <f t="shared" si="5"/>
        <v>72</v>
      </c>
      <c r="I25" s="231">
        <v>24</v>
      </c>
      <c r="J25" s="28">
        <f t="shared" si="6"/>
        <v>48</v>
      </c>
      <c r="K25" s="231">
        <v>48</v>
      </c>
      <c r="L25" s="28"/>
      <c r="M25" s="193"/>
      <c r="N25" s="91"/>
      <c r="O25" s="31"/>
      <c r="P25" s="31"/>
      <c r="Q25" s="31"/>
      <c r="R25" s="31"/>
      <c r="S25" s="918" t="s">
        <v>0</v>
      </c>
      <c r="T25" s="919"/>
      <c r="U25" s="919"/>
      <c r="V25" s="919" t="s">
        <v>0</v>
      </c>
      <c r="W25" s="919"/>
      <c r="X25" s="920"/>
      <c r="Y25" s="1045">
        <v>48</v>
      </c>
      <c r="Z25" s="231" t="s">
        <v>0</v>
      </c>
      <c r="AA25" s="231"/>
      <c r="AB25" s="231"/>
      <c r="AC25" s="231"/>
      <c r="AD25" s="1046"/>
      <c r="AE25" s="921"/>
      <c r="AF25" s="153"/>
      <c r="AG25" s="153"/>
      <c r="AH25" s="35"/>
      <c r="AI25" s="1107"/>
      <c r="AJ25" s="1108"/>
      <c r="AK25" s="575"/>
      <c r="AL25" s="576" t="s">
        <v>0</v>
      </c>
      <c r="AM25" s="576"/>
      <c r="AN25" s="576"/>
      <c r="AO25" s="576"/>
      <c r="AP25" s="577"/>
      <c r="AQ25" s="727"/>
      <c r="AR25" s="728"/>
      <c r="AS25" s="728"/>
      <c r="AT25" s="729"/>
      <c r="AU25" s="730"/>
      <c r="AV25" s="731"/>
    </row>
    <row r="26" spans="1:48" s="102" customFormat="1" ht="31.5" customHeight="1">
      <c r="A26" s="156" t="s">
        <v>243</v>
      </c>
      <c r="B26" s="162" t="s">
        <v>19</v>
      </c>
      <c r="C26" s="189" t="s">
        <v>235</v>
      </c>
      <c r="D26" s="438" t="s">
        <v>234</v>
      </c>
      <c r="E26" s="436" t="s">
        <v>168</v>
      </c>
      <c r="F26" s="192" t="s">
        <v>0</v>
      </c>
      <c r="G26" s="24" t="s">
        <v>0</v>
      </c>
      <c r="H26" s="28">
        <f t="shared" si="5"/>
        <v>351</v>
      </c>
      <c r="I26" s="231">
        <v>117</v>
      </c>
      <c r="J26" s="28">
        <f t="shared" si="6"/>
        <v>234</v>
      </c>
      <c r="K26" s="35"/>
      <c r="L26" s="35">
        <v>234</v>
      </c>
      <c r="M26" s="193"/>
      <c r="N26" s="91"/>
      <c r="O26" s="31"/>
      <c r="P26" s="31"/>
      <c r="Q26" s="31"/>
      <c r="R26" s="31"/>
      <c r="S26" s="921"/>
      <c r="T26" s="35"/>
      <c r="U26" s="35"/>
      <c r="V26" s="231"/>
      <c r="W26" s="231"/>
      <c r="X26" s="922"/>
      <c r="Y26" s="1045">
        <v>34</v>
      </c>
      <c r="Z26" s="231">
        <v>34</v>
      </c>
      <c r="AA26" s="231"/>
      <c r="AB26" s="35">
        <v>38</v>
      </c>
      <c r="AC26" s="35">
        <v>38</v>
      </c>
      <c r="AD26" s="153"/>
      <c r="AE26" s="921">
        <v>26</v>
      </c>
      <c r="AF26" s="153">
        <v>26</v>
      </c>
      <c r="AG26" s="153"/>
      <c r="AH26" s="35">
        <v>32</v>
      </c>
      <c r="AI26" s="1107">
        <v>32</v>
      </c>
      <c r="AJ26" s="1108"/>
      <c r="AK26" s="575">
        <v>25</v>
      </c>
      <c r="AL26" s="576">
        <v>25</v>
      </c>
      <c r="AM26" s="576"/>
      <c r="AN26" s="578">
        <v>29</v>
      </c>
      <c r="AO26" s="578">
        <v>29</v>
      </c>
      <c r="AP26" s="579"/>
      <c r="AQ26" s="732">
        <v>30</v>
      </c>
      <c r="AR26" s="728">
        <v>30</v>
      </c>
      <c r="AS26" s="728"/>
      <c r="AT26" s="729">
        <v>20</v>
      </c>
      <c r="AU26" s="730">
        <v>20</v>
      </c>
      <c r="AV26" s="731"/>
    </row>
    <row r="27" spans="1:48" s="102" customFormat="1" ht="27.75" customHeight="1">
      <c r="A27" s="397" t="s">
        <v>115</v>
      </c>
      <c r="B27" s="162" t="s">
        <v>21</v>
      </c>
      <c r="C27" s="189" t="s">
        <v>175</v>
      </c>
      <c r="D27" s="521" t="s">
        <v>169</v>
      </c>
      <c r="E27" s="437">
        <v>10</v>
      </c>
      <c r="F27" s="192"/>
      <c r="G27" s="24">
        <v>0</v>
      </c>
      <c r="H27" s="28">
        <f t="shared" si="5"/>
        <v>468</v>
      </c>
      <c r="I27" s="231">
        <v>234</v>
      </c>
      <c r="J27" s="28">
        <f t="shared" si="6"/>
        <v>234</v>
      </c>
      <c r="K27" s="231">
        <v>234</v>
      </c>
      <c r="L27" s="35"/>
      <c r="M27" s="193">
        <v>0</v>
      </c>
      <c r="N27" s="91"/>
      <c r="O27" s="31"/>
      <c r="P27" s="31"/>
      <c r="Q27" s="31"/>
      <c r="R27" s="31"/>
      <c r="S27" s="921"/>
      <c r="T27" s="35"/>
      <c r="U27" s="35"/>
      <c r="V27" s="231"/>
      <c r="W27" s="231"/>
      <c r="X27" s="922"/>
      <c r="Y27" s="1045">
        <v>34</v>
      </c>
      <c r="Z27" s="231"/>
      <c r="AA27" s="231"/>
      <c r="AB27" s="35">
        <v>38</v>
      </c>
      <c r="AC27" s="35"/>
      <c r="AD27" s="153"/>
      <c r="AE27" s="921">
        <v>26</v>
      </c>
      <c r="AF27" s="153"/>
      <c r="AG27" s="153"/>
      <c r="AH27" s="35">
        <v>32</v>
      </c>
      <c r="AI27" s="1107"/>
      <c r="AJ27" s="1108"/>
      <c r="AK27" s="575">
        <v>25</v>
      </c>
      <c r="AL27" s="576"/>
      <c r="AM27" s="576"/>
      <c r="AN27" s="578">
        <v>29</v>
      </c>
      <c r="AO27" s="578"/>
      <c r="AP27" s="579"/>
      <c r="AQ27" s="733">
        <v>30</v>
      </c>
      <c r="AR27" s="734"/>
      <c r="AS27" s="734"/>
      <c r="AT27" s="729">
        <v>20</v>
      </c>
      <c r="AU27" s="735"/>
      <c r="AV27" s="731"/>
    </row>
    <row r="28" spans="1:48" s="102" customFormat="1" ht="32.25" customHeight="1">
      <c r="A28" s="397" t="s">
        <v>28</v>
      </c>
      <c r="B28" s="398" t="s">
        <v>244</v>
      </c>
      <c r="C28" s="399" t="s">
        <v>81</v>
      </c>
      <c r="D28" s="400"/>
      <c r="E28" s="401">
        <v>10</v>
      </c>
      <c r="F28" s="402"/>
      <c r="G28" s="403"/>
      <c r="H28" s="210">
        <f t="shared" si="5"/>
        <v>48</v>
      </c>
      <c r="I28" s="214">
        <v>16</v>
      </c>
      <c r="J28" s="210">
        <f t="shared" si="6"/>
        <v>32</v>
      </c>
      <c r="K28" s="214">
        <v>32</v>
      </c>
      <c r="L28" s="213"/>
      <c r="M28" s="404"/>
      <c r="N28" s="405"/>
      <c r="O28" s="406"/>
      <c r="P28" s="406"/>
      <c r="Q28" s="406"/>
      <c r="R28" s="406"/>
      <c r="S28" s="923"/>
      <c r="T28" s="213"/>
      <c r="U28" s="213"/>
      <c r="V28" s="214"/>
      <c r="W28" s="214"/>
      <c r="X28" s="924"/>
      <c r="Y28" s="1047"/>
      <c r="Z28" s="214"/>
      <c r="AA28" s="214"/>
      <c r="AB28" s="213"/>
      <c r="AC28" s="213"/>
      <c r="AD28" s="932"/>
      <c r="AE28" s="923"/>
      <c r="AF28" s="932"/>
      <c r="AG28" s="932"/>
      <c r="AH28" s="213"/>
      <c r="AI28" s="1109"/>
      <c r="AJ28" s="1110"/>
      <c r="AK28" s="580"/>
      <c r="AL28" s="581"/>
      <c r="AM28" s="581"/>
      <c r="AN28" s="582"/>
      <c r="AO28" s="582"/>
      <c r="AP28" s="583"/>
      <c r="AQ28" s="736"/>
      <c r="AR28" s="737"/>
      <c r="AS28" s="737"/>
      <c r="AT28" s="738">
        <v>32</v>
      </c>
      <c r="AU28" s="739"/>
      <c r="AV28" s="740"/>
    </row>
    <row r="29" spans="1:48" s="102" customFormat="1" ht="28.5" customHeight="1">
      <c r="A29" s="397" t="s">
        <v>170</v>
      </c>
      <c r="B29" s="398" t="s">
        <v>85</v>
      </c>
      <c r="C29" s="399" t="s">
        <v>81</v>
      </c>
      <c r="D29" s="400"/>
      <c r="E29" s="401">
        <v>9</v>
      </c>
      <c r="F29" s="402"/>
      <c r="G29" s="403"/>
      <c r="H29" s="210">
        <f t="shared" si="5"/>
        <v>48</v>
      </c>
      <c r="I29" s="214">
        <v>16</v>
      </c>
      <c r="J29" s="210">
        <f t="shared" si="6"/>
        <v>32</v>
      </c>
      <c r="K29" s="214">
        <v>32</v>
      </c>
      <c r="L29" s="213"/>
      <c r="M29" s="404"/>
      <c r="N29" s="405"/>
      <c r="O29" s="406"/>
      <c r="P29" s="406"/>
      <c r="Q29" s="406"/>
      <c r="R29" s="406"/>
      <c r="S29" s="923"/>
      <c r="T29" s="213"/>
      <c r="U29" s="213"/>
      <c r="V29" s="214"/>
      <c r="W29" s="214"/>
      <c r="X29" s="924"/>
      <c r="Y29" s="1047"/>
      <c r="Z29" s="214"/>
      <c r="AA29" s="214"/>
      <c r="AB29" s="213"/>
      <c r="AC29" s="213"/>
      <c r="AD29" s="932"/>
      <c r="AE29" s="923"/>
      <c r="AF29" s="932"/>
      <c r="AG29" s="932"/>
      <c r="AH29" s="213"/>
      <c r="AI29" s="1109"/>
      <c r="AJ29" s="1110"/>
      <c r="AK29" s="580"/>
      <c r="AL29" s="581"/>
      <c r="AM29" s="581"/>
      <c r="AN29" s="582"/>
      <c r="AO29" s="582"/>
      <c r="AP29" s="583"/>
      <c r="AQ29" s="736">
        <v>32</v>
      </c>
      <c r="AR29" s="737"/>
      <c r="AS29" s="737"/>
      <c r="AT29" s="738"/>
      <c r="AU29" s="739"/>
      <c r="AV29" s="740"/>
    </row>
    <row r="30" spans="1:48" s="102" customFormat="1" ht="29.25" thickBot="1">
      <c r="A30" s="397" t="s">
        <v>171</v>
      </c>
      <c r="B30" s="398" t="s">
        <v>232</v>
      </c>
      <c r="C30" s="399" t="s">
        <v>81</v>
      </c>
      <c r="D30" s="400"/>
      <c r="E30" s="401">
        <v>10</v>
      </c>
      <c r="F30" s="402"/>
      <c r="G30" s="403"/>
      <c r="H30" s="210">
        <f t="shared" si="5"/>
        <v>48</v>
      </c>
      <c r="I30" s="214">
        <v>16</v>
      </c>
      <c r="J30" s="210">
        <f t="shared" si="6"/>
        <v>32</v>
      </c>
      <c r="K30" s="214">
        <v>32</v>
      </c>
      <c r="L30" s="213"/>
      <c r="M30" s="404"/>
      <c r="N30" s="405"/>
      <c r="O30" s="406"/>
      <c r="P30" s="406"/>
      <c r="Q30" s="406"/>
      <c r="R30" s="406"/>
      <c r="S30" s="923"/>
      <c r="T30" s="213"/>
      <c r="U30" s="213"/>
      <c r="V30" s="214"/>
      <c r="W30" s="214"/>
      <c r="X30" s="924"/>
      <c r="Y30" s="1047"/>
      <c r="Z30" s="214"/>
      <c r="AA30" s="214"/>
      <c r="AB30" s="213"/>
      <c r="AC30" s="213"/>
      <c r="AD30" s="932"/>
      <c r="AE30" s="923"/>
      <c r="AF30" s="932"/>
      <c r="AG30" s="932"/>
      <c r="AH30" s="213"/>
      <c r="AI30" s="1109"/>
      <c r="AJ30" s="1110"/>
      <c r="AK30" s="580"/>
      <c r="AL30" s="581"/>
      <c r="AM30" s="581"/>
      <c r="AN30" s="582"/>
      <c r="AO30" s="582"/>
      <c r="AP30" s="583"/>
      <c r="AQ30" s="736"/>
      <c r="AR30" s="737"/>
      <c r="AS30" s="737"/>
      <c r="AT30" s="738">
        <v>32</v>
      </c>
      <c r="AU30" s="739"/>
      <c r="AV30" s="740"/>
    </row>
    <row r="31" spans="1:48" s="103" customFormat="1" ht="30.75" customHeight="1" thickBot="1">
      <c r="A31" s="1189" t="s">
        <v>29</v>
      </c>
      <c r="B31" s="1190" t="s">
        <v>116</v>
      </c>
      <c r="C31" s="1191" t="s">
        <v>172</v>
      </c>
      <c r="D31" s="1192">
        <v>0</v>
      </c>
      <c r="E31" s="1193">
        <v>2</v>
      </c>
      <c r="F31" s="1192">
        <v>0</v>
      </c>
      <c r="G31" s="1194"/>
      <c r="H31" s="1195">
        <f>SUM(H32:H33)</f>
        <v>108</v>
      </c>
      <c r="I31" s="1195">
        <f aca="true" t="shared" si="7" ref="I31:AU31">SUM(I32:I33)</f>
        <v>36</v>
      </c>
      <c r="J31" s="1195">
        <f t="shared" si="7"/>
        <v>72</v>
      </c>
      <c r="K31" s="1195">
        <f t="shared" si="7"/>
        <v>52</v>
      </c>
      <c r="L31" s="1195">
        <f t="shared" si="7"/>
        <v>20</v>
      </c>
      <c r="M31" s="1195">
        <f t="shared" si="7"/>
        <v>0</v>
      </c>
      <c r="N31" s="1195">
        <f t="shared" si="7"/>
        <v>0</v>
      </c>
      <c r="O31" s="1195">
        <f t="shared" si="7"/>
        <v>0</v>
      </c>
      <c r="P31" s="1195">
        <f t="shared" si="7"/>
        <v>0</v>
      </c>
      <c r="Q31" s="1195">
        <f t="shared" si="7"/>
        <v>0</v>
      </c>
      <c r="R31" s="1195">
        <f t="shared" si="7"/>
        <v>0</v>
      </c>
      <c r="S31" s="1196">
        <f t="shared" si="7"/>
        <v>0</v>
      </c>
      <c r="T31" s="1196">
        <f t="shared" si="7"/>
        <v>0</v>
      </c>
      <c r="U31" s="1196">
        <f t="shared" si="7"/>
        <v>0</v>
      </c>
      <c r="V31" s="1196">
        <f t="shared" si="7"/>
        <v>0</v>
      </c>
      <c r="W31" s="1196">
        <f t="shared" si="7"/>
        <v>0</v>
      </c>
      <c r="X31" s="1196">
        <f t="shared" si="7"/>
        <v>0</v>
      </c>
      <c r="Y31" s="1196">
        <f t="shared" si="7"/>
        <v>72</v>
      </c>
      <c r="Z31" s="1196">
        <f t="shared" si="7"/>
        <v>20</v>
      </c>
      <c r="AA31" s="1196">
        <f t="shared" si="7"/>
        <v>0</v>
      </c>
      <c r="AB31" s="1196">
        <f t="shared" si="7"/>
        <v>0</v>
      </c>
      <c r="AC31" s="1196">
        <f t="shared" si="7"/>
        <v>0</v>
      </c>
      <c r="AD31" s="1196">
        <f t="shared" si="7"/>
        <v>0</v>
      </c>
      <c r="AE31" s="1197">
        <f t="shared" si="7"/>
        <v>0</v>
      </c>
      <c r="AF31" s="1197">
        <f t="shared" si="7"/>
        <v>0</v>
      </c>
      <c r="AG31" s="1197">
        <f t="shared" si="7"/>
        <v>0</v>
      </c>
      <c r="AH31" s="1197">
        <f t="shared" si="7"/>
        <v>0</v>
      </c>
      <c r="AI31" s="1197">
        <f t="shared" si="7"/>
        <v>0</v>
      </c>
      <c r="AJ31" s="1197">
        <f t="shared" si="7"/>
        <v>0</v>
      </c>
      <c r="AK31" s="1198">
        <f t="shared" si="7"/>
        <v>0</v>
      </c>
      <c r="AL31" s="1198">
        <f t="shared" si="7"/>
        <v>0</v>
      </c>
      <c r="AM31" s="1198">
        <f t="shared" si="7"/>
        <v>0</v>
      </c>
      <c r="AN31" s="1198">
        <f t="shared" si="7"/>
        <v>0</v>
      </c>
      <c r="AO31" s="1198">
        <f t="shared" si="7"/>
        <v>0</v>
      </c>
      <c r="AP31" s="1198">
        <f t="shared" si="7"/>
        <v>0</v>
      </c>
      <c r="AQ31" s="1198">
        <f t="shared" si="7"/>
        <v>0</v>
      </c>
      <c r="AR31" s="1198">
        <f t="shared" si="7"/>
        <v>0</v>
      </c>
      <c r="AS31" s="1198">
        <f t="shared" si="7"/>
        <v>0</v>
      </c>
      <c r="AT31" s="1198">
        <f t="shared" si="7"/>
        <v>0</v>
      </c>
      <c r="AU31" s="1198">
        <f t="shared" si="7"/>
        <v>0</v>
      </c>
      <c r="AV31" s="1199">
        <f>SUM(AV32:AV33)</f>
        <v>0</v>
      </c>
    </row>
    <row r="32" spans="1:48" s="102" customFormat="1" ht="24.75" customHeight="1">
      <c r="A32" s="407" t="s">
        <v>30</v>
      </c>
      <c r="B32" s="368" t="s">
        <v>22</v>
      </c>
      <c r="C32" s="369" t="s">
        <v>81</v>
      </c>
      <c r="D32" s="408" t="s">
        <v>0</v>
      </c>
      <c r="E32" s="241">
        <v>3</v>
      </c>
      <c r="F32" s="409">
        <v>0</v>
      </c>
      <c r="G32" s="410" t="s">
        <v>0</v>
      </c>
      <c r="H32" s="303">
        <f>I32+J32</f>
        <v>60</v>
      </c>
      <c r="I32" s="411">
        <v>20</v>
      </c>
      <c r="J32" s="303">
        <f>K32+L32+M32</f>
        <v>40</v>
      </c>
      <c r="K32" s="412">
        <v>20</v>
      </c>
      <c r="L32" s="413">
        <v>20</v>
      </c>
      <c r="M32" s="217">
        <v>0</v>
      </c>
      <c r="N32" s="414"/>
      <c r="O32" s="415"/>
      <c r="P32" s="415"/>
      <c r="Q32" s="415"/>
      <c r="R32" s="415"/>
      <c r="S32" s="925"/>
      <c r="T32" s="412"/>
      <c r="U32" s="412"/>
      <c r="V32" s="926"/>
      <c r="W32" s="926"/>
      <c r="X32" s="927"/>
      <c r="Y32" s="1048">
        <v>40</v>
      </c>
      <c r="Z32" s="926">
        <v>20</v>
      </c>
      <c r="AA32" s="926"/>
      <c r="AB32" s="412"/>
      <c r="AC32" s="412"/>
      <c r="AD32" s="417"/>
      <c r="AE32" s="1111"/>
      <c r="AF32" s="1112"/>
      <c r="AG32" s="1112"/>
      <c r="AH32" s="944"/>
      <c r="AI32" s="1113"/>
      <c r="AJ32" s="1114"/>
      <c r="AK32" s="584"/>
      <c r="AL32" s="585"/>
      <c r="AM32" s="585"/>
      <c r="AN32" s="586"/>
      <c r="AO32" s="586"/>
      <c r="AP32" s="587"/>
      <c r="AQ32" s="741"/>
      <c r="AR32" s="742"/>
      <c r="AS32" s="742"/>
      <c r="AT32" s="743"/>
      <c r="AU32" s="744"/>
      <c r="AV32" s="745"/>
    </row>
    <row r="33" spans="1:48" s="102" customFormat="1" ht="36" customHeight="1" thickBot="1">
      <c r="A33" s="157" t="s">
        <v>31</v>
      </c>
      <c r="B33" s="162" t="s">
        <v>32</v>
      </c>
      <c r="C33" s="189" t="s">
        <v>81</v>
      </c>
      <c r="D33" s="92"/>
      <c r="E33" s="22">
        <v>3</v>
      </c>
      <c r="F33" s="93"/>
      <c r="G33" s="33"/>
      <c r="H33" s="28">
        <f>I33+J33</f>
        <v>48</v>
      </c>
      <c r="I33" s="27">
        <v>16</v>
      </c>
      <c r="J33" s="28">
        <f>K33+L33+M33</f>
        <v>32</v>
      </c>
      <c r="K33" s="35">
        <v>32</v>
      </c>
      <c r="L33" s="193"/>
      <c r="M33" s="30"/>
      <c r="N33" s="90"/>
      <c r="O33" s="21"/>
      <c r="P33" s="21"/>
      <c r="Q33" s="21"/>
      <c r="R33" s="21"/>
      <c r="S33" s="921"/>
      <c r="T33" s="35"/>
      <c r="U33" s="35"/>
      <c r="V33" s="231"/>
      <c r="W33" s="231"/>
      <c r="X33" s="922"/>
      <c r="Y33" s="1045">
        <v>32</v>
      </c>
      <c r="Z33" s="231"/>
      <c r="AA33" s="231"/>
      <c r="AB33" s="35"/>
      <c r="AC33" s="35"/>
      <c r="AD33" s="153"/>
      <c r="AE33" s="1025"/>
      <c r="AF33" s="158"/>
      <c r="AG33" s="158"/>
      <c r="AH33" s="20"/>
      <c r="AI33" s="1115"/>
      <c r="AJ33" s="191"/>
      <c r="AK33" s="588"/>
      <c r="AL33" s="589"/>
      <c r="AM33" s="589"/>
      <c r="AN33" s="590"/>
      <c r="AO33" s="590"/>
      <c r="AP33" s="591"/>
      <c r="AQ33" s="746"/>
      <c r="AR33" s="747"/>
      <c r="AS33" s="747"/>
      <c r="AT33" s="748"/>
      <c r="AU33" s="749"/>
      <c r="AV33" s="750"/>
    </row>
    <row r="34" spans="1:48" s="104" customFormat="1" ht="29.25" customHeight="1" thickBot="1">
      <c r="A34" s="1200" t="s">
        <v>33</v>
      </c>
      <c r="B34" s="1201" t="s">
        <v>34</v>
      </c>
      <c r="C34" s="1202" t="s">
        <v>274</v>
      </c>
      <c r="D34" s="1203">
        <v>4</v>
      </c>
      <c r="E34" s="1204">
        <v>19</v>
      </c>
      <c r="F34" s="1205">
        <v>20</v>
      </c>
      <c r="G34" s="1206"/>
      <c r="H34" s="1207">
        <f aca="true" t="shared" si="8" ref="H34:AV34">H35+H55</f>
        <v>5220</v>
      </c>
      <c r="I34" s="1207">
        <f t="shared" si="8"/>
        <v>1740</v>
      </c>
      <c r="J34" s="1207">
        <f t="shared" si="8"/>
        <v>4596</v>
      </c>
      <c r="K34" s="1207">
        <f t="shared" si="8"/>
        <v>2124</v>
      </c>
      <c r="L34" s="1207">
        <f t="shared" si="8"/>
        <v>1260</v>
      </c>
      <c r="M34" s="1207">
        <f t="shared" si="8"/>
        <v>96</v>
      </c>
      <c r="N34" s="1207" t="e">
        <f t="shared" si="8"/>
        <v>#REF!</v>
      </c>
      <c r="O34" s="1207" t="e">
        <f t="shared" si="8"/>
        <v>#REF!</v>
      </c>
      <c r="P34" s="1207" t="e">
        <f t="shared" si="8"/>
        <v>#REF!</v>
      </c>
      <c r="Q34" s="1207" t="e">
        <f t="shared" si="8"/>
        <v>#REF!</v>
      </c>
      <c r="R34" s="1207" t="e">
        <f t="shared" si="8"/>
        <v>#REF!</v>
      </c>
      <c r="S34" s="1207">
        <f t="shared" si="8"/>
        <v>0</v>
      </c>
      <c r="T34" s="1207">
        <f t="shared" si="8"/>
        <v>0</v>
      </c>
      <c r="U34" s="1207">
        <f t="shared" si="8"/>
        <v>0</v>
      </c>
      <c r="V34" s="1207">
        <f t="shared" si="8"/>
        <v>0</v>
      </c>
      <c r="W34" s="1207">
        <f t="shared" si="8"/>
        <v>0</v>
      </c>
      <c r="X34" s="1207">
        <f t="shared" si="8"/>
        <v>0</v>
      </c>
      <c r="Y34" s="1207">
        <f t="shared" si="8"/>
        <v>376</v>
      </c>
      <c r="Z34" s="1207">
        <f t="shared" si="8"/>
        <v>224</v>
      </c>
      <c r="AA34" s="1207">
        <f t="shared" si="8"/>
        <v>0</v>
      </c>
      <c r="AB34" s="1207">
        <f>AB35+AB55</f>
        <v>608</v>
      </c>
      <c r="AC34" s="1207">
        <f t="shared" si="8"/>
        <v>318</v>
      </c>
      <c r="AD34" s="1207">
        <f t="shared" si="8"/>
        <v>0</v>
      </c>
      <c r="AE34" s="1207">
        <f t="shared" si="8"/>
        <v>398</v>
      </c>
      <c r="AF34" s="1207">
        <f t="shared" si="8"/>
        <v>294</v>
      </c>
      <c r="AG34" s="1207">
        <f t="shared" si="8"/>
        <v>0</v>
      </c>
      <c r="AH34" s="1207">
        <f t="shared" si="8"/>
        <v>530</v>
      </c>
      <c r="AI34" s="1207">
        <f t="shared" si="8"/>
        <v>518</v>
      </c>
      <c r="AJ34" s="1207">
        <f t="shared" si="8"/>
        <v>24</v>
      </c>
      <c r="AK34" s="1207">
        <f t="shared" si="8"/>
        <v>400</v>
      </c>
      <c r="AL34" s="1207">
        <f t="shared" si="8"/>
        <v>262</v>
      </c>
      <c r="AM34" s="1207">
        <f t="shared" si="8"/>
        <v>24</v>
      </c>
      <c r="AN34" s="1207">
        <f t="shared" si="8"/>
        <v>464</v>
      </c>
      <c r="AO34" s="1207">
        <f t="shared" si="8"/>
        <v>486</v>
      </c>
      <c r="AP34" s="1207">
        <f t="shared" si="8"/>
        <v>24</v>
      </c>
      <c r="AQ34" s="1207">
        <f t="shared" si="8"/>
        <v>412</v>
      </c>
      <c r="AR34" s="1207">
        <f t="shared" si="8"/>
        <v>160</v>
      </c>
      <c r="AS34" s="1207">
        <f t="shared" si="8"/>
        <v>0</v>
      </c>
      <c r="AT34" s="1207">
        <f t="shared" si="8"/>
        <v>292</v>
      </c>
      <c r="AU34" s="1207">
        <f t="shared" si="8"/>
        <v>134</v>
      </c>
      <c r="AV34" s="1207">
        <f t="shared" si="8"/>
        <v>24</v>
      </c>
    </row>
    <row r="35" spans="1:48" s="105" customFormat="1" ht="32.25" customHeight="1" thickBot="1">
      <c r="A35" s="1223" t="s">
        <v>35</v>
      </c>
      <c r="B35" s="1224" t="s">
        <v>36</v>
      </c>
      <c r="C35" s="1225" t="s">
        <v>240</v>
      </c>
      <c r="D35" s="1226">
        <v>0</v>
      </c>
      <c r="E35" s="1227">
        <v>12</v>
      </c>
      <c r="F35" s="1228">
        <v>5</v>
      </c>
      <c r="G35" s="1229"/>
      <c r="H35" s="1227">
        <f aca="true" t="shared" si="9" ref="H35:M35">SUM(H36:H54)</f>
        <v>2232</v>
      </c>
      <c r="I35" s="1227">
        <f t="shared" si="9"/>
        <v>744</v>
      </c>
      <c r="J35" s="1227">
        <f t="shared" si="9"/>
        <v>1488</v>
      </c>
      <c r="K35" s="1227">
        <f t="shared" si="9"/>
        <v>954</v>
      </c>
      <c r="L35" s="1227">
        <f t="shared" si="9"/>
        <v>534</v>
      </c>
      <c r="M35" s="1227">
        <f t="shared" si="9"/>
        <v>0</v>
      </c>
      <c r="N35" s="1227">
        <f aca="true" t="shared" si="10" ref="N35:AV35">SUM(N36:N53)</f>
        <v>0</v>
      </c>
      <c r="O35" s="1227">
        <f t="shared" si="10"/>
        <v>0</v>
      </c>
      <c r="P35" s="1227">
        <f t="shared" si="10"/>
        <v>0</v>
      </c>
      <c r="Q35" s="1227">
        <f t="shared" si="10"/>
        <v>0</v>
      </c>
      <c r="R35" s="1227">
        <f t="shared" si="10"/>
        <v>0</v>
      </c>
      <c r="S35" s="1230">
        <f t="shared" si="10"/>
        <v>0</v>
      </c>
      <c r="T35" s="1230">
        <f t="shared" si="10"/>
        <v>0</v>
      </c>
      <c r="U35" s="1230">
        <f t="shared" si="10"/>
        <v>0</v>
      </c>
      <c r="V35" s="1230">
        <f t="shared" si="10"/>
        <v>0</v>
      </c>
      <c r="W35" s="1230">
        <f t="shared" si="10"/>
        <v>0</v>
      </c>
      <c r="X35" s="1230">
        <f t="shared" si="10"/>
        <v>0</v>
      </c>
      <c r="Y35" s="1230">
        <f t="shared" si="10"/>
        <v>376</v>
      </c>
      <c r="Z35" s="1230">
        <f t="shared" si="10"/>
        <v>224</v>
      </c>
      <c r="AA35" s="1230">
        <f t="shared" si="10"/>
        <v>0</v>
      </c>
      <c r="AB35" s="1230">
        <f t="shared" si="10"/>
        <v>378</v>
      </c>
      <c r="AC35" s="1230">
        <f t="shared" si="10"/>
        <v>150</v>
      </c>
      <c r="AD35" s="1230">
        <f t="shared" si="10"/>
        <v>0</v>
      </c>
      <c r="AE35" s="1230">
        <f t="shared" si="10"/>
        <v>40</v>
      </c>
      <c r="AF35" s="1230">
        <f t="shared" si="10"/>
        <v>8</v>
      </c>
      <c r="AG35" s="1230">
        <f t="shared" si="10"/>
        <v>0</v>
      </c>
      <c r="AH35" s="1230">
        <f t="shared" si="10"/>
        <v>68</v>
      </c>
      <c r="AI35" s="1230">
        <f t="shared" si="10"/>
        <v>18</v>
      </c>
      <c r="AJ35" s="1230">
        <f t="shared" si="10"/>
        <v>0</v>
      </c>
      <c r="AK35" s="1227">
        <f t="shared" si="10"/>
        <v>28</v>
      </c>
      <c r="AL35" s="1227">
        <f t="shared" si="10"/>
        <v>12</v>
      </c>
      <c r="AM35" s="1227">
        <f t="shared" si="10"/>
        <v>0</v>
      </c>
      <c r="AN35" s="1227">
        <f t="shared" si="10"/>
        <v>152</v>
      </c>
      <c r="AO35" s="1227">
        <f t="shared" si="10"/>
        <v>52</v>
      </c>
      <c r="AP35" s="1227">
        <f t="shared" si="10"/>
        <v>0</v>
      </c>
      <c r="AQ35" s="1227">
        <f t="shared" si="10"/>
        <v>242</v>
      </c>
      <c r="AR35" s="1227">
        <f t="shared" si="10"/>
        <v>38</v>
      </c>
      <c r="AS35" s="1227">
        <f t="shared" si="10"/>
        <v>0</v>
      </c>
      <c r="AT35" s="1227">
        <f>SUM(AT36:AT54)</f>
        <v>204</v>
      </c>
      <c r="AU35" s="1227">
        <f>SUM(AU36:AU54)</f>
        <v>52</v>
      </c>
      <c r="AV35" s="1227">
        <f t="shared" si="10"/>
        <v>0</v>
      </c>
    </row>
    <row r="36" spans="1:48" s="15" customFormat="1" ht="32.25" customHeight="1">
      <c r="A36" s="417" t="s">
        <v>37</v>
      </c>
      <c r="B36" s="418" t="s">
        <v>176</v>
      </c>
      <c r="C36" s="419" t="s">
        <v>236</v>
      </c>
      <c r="D36" s="215"/>
      <c r="E36" s="216">
        <v>4</v>
      </c>
      <c r="F36" s="409"/>
      <c r="G36" s="410"/>
      <c r="H36" s="196">
        <f aca="true" t="shared" si="11" ref="H36:H51">I36+J36</f>
        <v>189</v>
      </c>
      <c r="I36" s="411">
        <v>63</v>
      </c>
      <c r="J36" s="420">
        <f aca="true" t="shared" si="12" ref="J36:J51">K36+L36+M36</f>
        <v>126</v>
      </c>
      <c r="K36" s="416"/>
      <c r="L36" s="416">
        <v>126</v>
      </c>
      <c r="M36" s="217"/>
      <c r="N36" s="421">
        <v>0</v>
      </c>
      <c r="O36" s="422"/>
      <c r="P36" s="422"/>
      <c r="Q36" s="423">
        <v>0</v>
      </c>
      <c r="R36" s="422"/>
      <c r="S36" s="925"/>
      <c r="T36" s="412"/>
      <c r="U36" s="412"/>
      <c r="V36" s="926"/>
      <c r="W36" s="926"/>
      <c r="X36" s="927"/>
      <c r="Y36" s="1048">
        <v>90</v>
      </c>
      <c r="Z36" s="926">
        <v>90</v>
      </c>
      <c r="AA36" s="926"/>
      <c r="AB36" s="412">
        <v>36</v>
      </c>
      <c r="AC36" s="412">
        <v>36</v>
      </c>
      <c r="AD36" s="417"/>
      <c r="AE36" s="925" t="s">
        <v>0</v>
      </c>
      <c r="AF36" s="417"/>
      <c r="AG36" s="417"/>
      <c r="AH36" s="412" t="s">
        <v>0</v>
      </c>
      <c r="AI36" s="1116"/>
      <c r="AJ36" s="1114"/>
      <c r="AK36" s="592"/>
      <c r="AL36" s="593"/>
      <c r="AM36" s="593"/>
      <c r="AN36" s="594"/>
      <c r="AO36" s="594"/>
      <c r="AP36" s="595"/>
      <c r="AQ36" s="751" t="s">
        <v>0</v>
      </c>
      <c r="AR36" s="752"/>
      <c r="AS36" s="752"/>
      <c r="AT36" s="753" t="s">
        <v>0</v>
      </c>
      <c r="AU36" s="754"/>
      <c r="AV36" s="745"/>
    </row>
    <row r="37" spans="1:48" s="15" customFormat="1" ht="33" customHeight="1">
      <c r="A37" s="153" t="s">
        <v>38</v>
      </c>
      <c r="B37" s="163" t="s">
        <v>177</v>
      </c>
      <c r="C37" s="189" t="s">
        <v>81</v>
      </c>
      <c r="D37" s="137"/>
      <c r="E37" s="25">
        <v>4</v>
      </c>
      <c r="F37" s="93"/>
      <c r="G37" s="33"/>
      <c r="H37" s="26">
        <f t="shared" si="11"/>
        <v>138</v>
      </c>
      <c r="I37" s="27">
        <v>46</v>
      </c>
      <c r="J37" s="28">
        <f t="shared" si="12"/>
        <v>92</v>
      </c>
      <c r="K37" s="29">
        <v>68</v>
      </c>
      <c r="L37" s="29">
        <v>24</v>
      </c>
      <c r="M37" s="30"/>
      <c r="N37" s="123">
        <v>0</v>
      </c>
      <c r="O37" s="119"/>
      <c r="P37" s="119"/>
      <c r="Q37" s="120">
        <v>0</v>
      </c>
      <c r="R37" s="119"/>
      <c r="S37" s="921"/>
      <c r="T37" s="35"/>
      <c r="U37" s="35"/>
      <c r="V37" s="231"/>
      <c r="W37" s="231"/>
      <c r="X37" s="922"/>
      <c r="Y37" s="1045">
        <v>24</v>
      </c>
      <c r="Z37" s="231">
        <v>10</v>
      </c>
      <c r="AA37" s="231"/>
      <c r="AB37" s="35">
        <v>68</v>
      </c>
      <c r="AC37" s="35">
        <v>14</v>
      </c>
      <c r="AD37" s="153"/>
      <c r="AE37" s="921"/>
      <c r="AF37" s="153"/>
      <c r="AG37" s="153"/>
      <c r="AH37" s="35"/>
      <c r="AI37" s="1107"/>
      <c r="AJ37" s="191"/>
      <c r="AK37" s="575"/>
      <c r="AL37" s="576"/>
      <c r="AM37" s="576"/>
      <c r="AN37" s="578"/>
      <c r="AO37" s="578"/>
      <c r="AP37" s="579"/>
      <c r="AQ37" s="732"/>
      <c r="AR37" s="728"/>
      <c r="AS37" s="728"/>
      <c r="AT37" s="729"/>
      <c r="AU37" s="730"/>
      <c r="AV37" s="750"/>
    </row>
    <row r="38" spans="1:48" s="34" customFormat="1" ht="30.75" customHeight="1">
      <c r="A38" s="153" t="s">
        <v>39</v>
      </c>
      <c r="B38" s="163" t="s">
        <v>178</v>
      </c>
      <c r="C38" s="189" t="s">
        <v>81</v>
      </c>
      <c r="D38" s="137"/>
      <c r="E38" s="25">
        <v>3</v>
      </c>
      <c r="F38" s="93" t="s">
        <v>0</v>
      </c>
      <c r="G38" s="33"/>
      <c r="H38" s="26">
        <f t="shared" si="11"/>
        <v>120</v>
      </c>
      <c r="I38" s="27">
        <v>40</v>
      </c>
      <c r="J38" s="28">
        <f t="shared" si="12"/>
        <v>80</v>
      </c>
      <c r="K38" s="25">
        <v>50</v>
      </c>
      <c r="L38" s="25">
        <v>30</v>
      </c>
      <c r="M38" s="30"/>
      <c r="N38" s="91">
        <v>0</v>
      </c>
      <c r="O38" s="31"/>
      <c r="P38" s="31"/>
      <c r="Q38" s="32">
        <v>0</v>
      </c>
      <c r="R38" s="31"/>
      <c r="S38" s="921"/>
      <c r="T38" s="35"/>
      <c r="U38" s="35"/>
      <c r="V38" s="231"/>
      <c r="W38" s="231"/>
      <c r="X38" s="922"/>
      <c r="Y38" s="1045">
        <v>80</v>
      </c>
      <c r="Z38" s="231">
        <v>30</v>
      </c>
      <c r="AA38" s="231"/>
      <c r="AB38" s="35"/>
      <c r="AC38" s="35"/>
      <c r="AD38" s="153"/>
      <c r="AE38" s="921" t="s">
        <v>0</v>
      </c>
      <c r="AF38" s="153"/>
      <c r="AG38" s="153"/>
      <c r="AH38" s="35"/>
      <c r="AI38" s="1107"/>
      <c r="AJ38" s="191"/>
      <c r="AK38" s="575"/>
      <c r="AL38" s="576"/>
      <c r="AM38" s="576"/>
      <c r="AN38" s="596"/>
      <c r="AO38" s="596"/>
      <c r="AP38" s="597"/>
      <c r="AQ38" s="732" t="s">
        <v>0</v>
      </c>
      <c r="AR38" s="728"/>
      <c r="AS38" s="728"/>
      <c r="AT38" s="729"/>
      <c r="AU38" s="730"/>
      <c r="AV38" s="750"/>
    </row>
    <row r="39" spans="1:48" s="34" customFormat="1" ht="39" customHeight="1">
      <c r="A39" s="153" t="s">
        <v>40</v>
      </c>
      <c r="B39" s="163" t="s">
        <v>179</v>
      </c>
      <c r="C39" s="189" t="s">
        <v>82</v>
      </c>
      <c r="D39" s="137"/>
      <c r="E39" s="25"/>
      <c r="F39" s="233">
        <v>4</v>
      </c>
      <c r="G39" s="33"/>
      <c r="H39" s="26">
        <f t="shared" si="11"/>
        <v>315</v>
      </c>
      <c r="I39" s="25">
        <v>105</v>
      </c>
      <c r="J39" s="28">
        <f t="shared" si="12"/>
        <v>210</v>
      </c>
      <c r="K39" s="25">
        <v>128</v>
      </c>
      <c r="L39" s="25">
        <v>82</v>
      </c>
      <c r="M39" s="30"/>
      <c r="N39" s="124">
        <v>0</v>
      </c>
      <c r="O39" s="31"/>
      <c r="P39" s="31"/>
      <c r="Q39" s="32">
        <v>0</v>
      </c>
      <c r="R39" s="31"/>
      <c r="S39" s="921"/>
      <c r="T39" s="35"/>
      <c r="U39" s="35"/>
      <c r="V39" s="231"/>
      <c r="W39" s="231"/>
      <c r="X39" s="922"/>
      <c r="Y39" s="1049">
        <v>76</v>
      </c>
      <c r="Z39" s="35">
        <v>40</v>
      </c>
      <c r="AA39" s="35"/>
      <c r="AB39" s="35">
        <v>134</v>
      </c>
      <c r="AC39" s="35">
        <v>42</v>
      </c>
      <c r="AD39" s="153"/>
      <c r="AE39" s="921"/>
      <c r="AF39" s="153"/>
      <c r="AG39" s="153"/>
      <c r="AH39" s="35"/>
      <c r="AI39" s="1107"/>
      <c r="AJ39" s="191"/>
      <c r="AK39" s="598"/>
      <c r="AL39" s="596"/>
      <c r="AM39" s="596"/>
      <c r="AN39" s="596"/>
      <c r="AO39" s="596"/>
      <c r="AP39" s="597"/>
      <c r="AQ39" s="733"/>
      <c r="AR39" s="734"/>
      <c r="AS39" s="734"/>
      <c r="AT39" s="755"/>
      <c r="AU39" s="730"/>
      <c r="AV39" s="750"/>
    </row>
    <row r="40" spans="1:48" ht="30.75" customHeight="1">
      <c r="A40" s="153" t="s">
        <v>41</v>
      </c>
      <c r="B40" s="164" t="s">
        <v>180</v>
      </c>
      <c r="C40" s="189" t="s">
        <v>81</v>
      </c>
      <c r="D40" s="234"/>
      <c r="E40" s="36">
        <v>4</v>
      </c>
      <c r="F40" s="111" t="s">
        <v>0</v>
      </c>
      <c r="G40" s="41"/>
      <c r="H40" s="26">
        <f t="shared" si="11"/>
        <v>81</v>
      </c>
      <c r="I40" s="37">
        <v>27</v>
      </c>
      <c r="J40" s="28">
        <f t="shared" si="12"/>
        <v>54</v>
      </c>
      <c r="K40" s="36">
        <v>30</v>
      </c>
      <c r="L40" s="36">
        <v>24</v>
      </c>
      <c r="M40" s="38"/>
      <c r="N40" s="125">
        <v>0</v>
      </c>
      <c r="O40" s="39"/>
      <c r="P40" s="39"/>
      <c r="Q40" s="40">
        <v>0</v>
      </c>
      <c r="R40" s="39"/>
      <c r="S40" s="928"/>
      <c r="T40" s="929"/>
      <c r="U40" s="929"/>
      <c r="V40" s="929"/>
      <c r="W40" s="929"/>
      <c r="X40" s="930"/>
      <c r="Y40" s="41"/>
      <c r="Z40" s="36"/>
      <c r="AA40" s="36"/>
      <c r="AB40" s="48">
        <v>54</v>
      </c>
      <c r="AC40" s="48">
        <v>24</v>
      </c>
      <c r="AD40" s="47"/>
      <c r="AE40" s="219"/>
      <c r="AF40" s="42"/>
      <c r="AG40" s="42"/>
      <c r="AH40" s="36"/>
      <c r="AI40" s="43"/>
      <c r="AJ40" s="111"/>
      <c r="AK40" s="599"/>
      <c r="AL40" s="600"/>
      <c r="AM40" s="600"/>
      <c r="AN40" s="601"/>
      <c r="AO40" s="601"/>
      <c r="AP40" s="602"/>
      <c r="AQ40" s="756"/>
      <c r="AR40" s="757"/>
      <c r="AS40" s="757"/>
      <c r="AT40" s="758"/>
      <c r="AU40" s="759"/>
      <c r="AV40" s="760"/>
    </row>
    <row r="41" spans="1:48" ht="30" customHeight="1">
      <c r="A41" s="153" t="s">
        <v>42</v>
      </c>
      <c r="B41" s="511" t="s">
        <v>174</v>
      </c>
      <c r="C41" s="189" t="s">
        <v>220</v>
      </c>
      <c r="D41" s="226"/>
      <c r="E41" s="36">
        <v>8</v>
      </c>
      <c r="F41" s="235"/>
      <c r="G41" s="41"/>
      <c r="H41" s="26">
        <f t="shared" si="11"/>
        <v>180</v>
      </c>
      <c r="I41" s="37">
        <v>60</v>
      </c>
      <c r="J41" s="28">
        <f t="shared" si="12"/>
        <v>120</v>
      </c>
      <c r="K41" s="36">
        <v>90</v>
      </c>
      <c r="L41" s="36">
        <v>30</v>
      </c>
      <c r="M41" s="46"/>
      <c r="N41" s="125">
        <v>0</v>
      </c>
      <c r="O41" s="39"/>
      <c r="P41" s="39"/>
      <c r="Q41" s="40">
        <v>0</v>
      </c>
      <c r="R41" s="39"/>
      <c r="S41" s="928"/>
      <c r="T41" s="929"/>
      <c r="U41" s="929"/>
      <c r="V41" s="929"/>
      <c r="W41" s="929"/>
      <c r="X41" s="930"/>
      <c r="Y41" s="41"/>
      <c r="Z41" s="36"/>
      <c r="AA41" s="36"/>
      <c r="AB41" s="36" t="s">
        <v>0</v>
      </c>
      <c r="AC41" s="36"/>
      <c r="AD41" s="42"/>
      <c r="AE41" s="219"/>
      <c r="AF41" s="42"/>
      <c r="AG41" s="42"/>
      <c r="AH41" s="36"/>
      <c r="AI41" s="43"/>
      <c r="AJ41" s="1117"/>
      <c r="AK41" s="603">
        <v>28</v>
      </c>
      <c r="AL41" s="604">
        <v>12</v>
      </c>
      <c r="AM41" s="604"/>
      <c r="AN41" s="600">
        <v>92</v>
      </c>
      <c r="AO41" s="605">
        <v>22</v>
      </c>
      <c r="AP41" s="606"/>
      <c r="AQ41" s="756"/>
      <c r="AR41" s="757"/>
      <c r="AS41" s="757"/>
      <c r="AT41" s="758"/>
      <c r="AU41" s="759"/>
      <c r="AV41" s="761"/>
    </row>
    <row r="42" spans="1:48" ht="21.75" customHeight="1">
      <c r="A42" s="153" t="s">
        <v>43</v>
      </c>
      <c r="B42" s="164" t="s">
        <v>173</v>
      </c>
      <c r="C42" s="232" t="s">
        <v>218</v>
      </c>
      <c r="D42" s="226" t="s">
        <v>0</v>
      </c>
      <c r="E42" s="36">
        <v>8</v>
      </c>
      <c r="F42" s="236"/>
      <c r="G42" s="41"/>
      <c r="H42" s="26">
        <f t="shared" si="11"/>
        <v>90</v>
      </c>
      <c r="I42" s="37">
        <v>30</v>
      </c>
      <c r="J42" s="28">
        <f t="shared" si="12"/>
        <v>60</v>
      </c>
      <c r="K42" s="36">
        <v>30</v>
      </c>
      <c r="L42" s="36">
        <v>30</v>
      </c>
      <c r="M42" s="46"/>
      <c r="N42" s="125">
        <v>0</v>
      </c>
      <c r="O42" s="39"/>
      <c r="P42" s="39"/>
      <c r="Q42" s="40">
        <v>0</v>
      </c>
      <c r="R42" s="39"/>
      <c r="S42" s="918"/>
      <c r="T42" s="231"/>
      <c r="U42" s="231"/>
      <c r="V42" s="231"/>
      <c r="W42" s="231"/>
      <c r="X42" s="922"/>
      <c r="Y42" s="41"/>
      <c r="Z42" s="36"/>
      <c r="AA42" s="36"/>
      <c r="AB42" s="36"/>
      <c r="AC42" s="36"/>
      <c r="AD42" s="42"/>
      <c r="AE42" s="219"/>
      <c r="AF42" s="42"/>
      <c r="AG42" s="42"/>
      <c r="AH42" s="36"/>
      <c r="AI42" s="43"/>
      <c r="AJ42" s="1117"/>
      <c r="AK42" s="599"/>
      <c r="AL42" s="600"/>
      <c r="AM42" s="600"/>
      <c r="AN42" s="600">
        <v>60</v>
      </c>
      <c r="AO42" s="600">
        <v>30</v>
      </c>
      <c r="AP42" s="604"/>
      <c r="AQ42" s="756"/>
      <c r="AR42" s="757"/>
      <c r="AS42" s="757"/>
      <c r="AT42" s="758"/>
      <c r="AU42" s="759"/>
      <c r="AV42" s="761"/>
    </row>
    <row r="43" spans="1:48" ht="30.75" customHeight="1">
      <c r="A43" s="153" t="s">
        <v>44</v>
      </c>
      <c r="B43" s="163" t="s">
        <v>246</v>
      </c>
      <c r="C43" s="314" t="s">
        <v>219</v>
      </c>
      <c r="D43" s="226" t="s">
        <v>0</v>
      </c>
      <c r="E43" s="239">
        <v>9</v>
      </c>
      <c r="F43" s="240"/>
      <c r="G43" s="41"/>
      <c r="H43" s="26">
        <f t="shared" si="11"/>
        <v>75</v>
      </c>
      <c r="I43" s="37">
        <v>25</v>
      </c>
      <c r="J43" s="28">
        <f t="shared" si="12"/>
        <v>50</v>
      </c>
      <c r="K43" s="36">
        <v>36</v>
      </c>
      <c r="L43" s="36">
        <v>14</v>
      </c>
      <c r="M43" s="47"/>
      <c r="N43" s="126">
        <v>0</v>
      </c>
      <c r="O43" s="48"/>
      <c r="P43" s="48"/>
      <c r="Q43" s="49">
        <v>0</v>
      </c>
      <c r="R43" s="48"/>
      <c r="S43" s="921"/>
      <c r="T43" s="35"/>
      <c r="U43" s="35"/>
      <c r="V43" s="231"/>
      <c r="W43" s="231"/>
      <c r="X43" s="922"/>
      <c r="Y43" s="41"/>
      <c r="Z43" s="36"/>
      <c r="AA43" s="36"/>
      <c r="AB43" s="36"/>
      <c r="AC43" s="36"/>
      <c r="AD43" s="42"/>
      <c r="AE43" s="219"/>
      <c r="AF43" s="42"/>
      <c r="AG43" s="42"/>
      <c r="AH43" s="36"/>
      <c r="AI43" s="43"/>
      <c r="AJ43" s="1117"/>
      <c r="AK43" s="599"/>
      <c r="AL43" s="600"/>
      <c r="AM43" s="600"/>
      <c r="AN43" s="600"/>
      <c r="AO43" s="600"/>
      <c r="AP43" s="604"/>
      <c r="AQ43" s="756">
        <v>50</v>
      </c>
      <c r="AR43" s="757">
        <v>14</v>
      </c>
      <c r="AS43" s="757"/>
      <c r="AT43" s="758"/>
      <c r="AU43" s="759"/>
      <c r="AV43" s="761"/>
    </row>
    <row r="44" spans="1:48" ht="28.5" customHeight="1">
      <c r="A44" s="153" t="s">
        <v>45</v>
      </c>
      <c r="B44" s="163" t="s">
        <v>181</v>
      </c>
      <c r="C44" s="189" t="s">
        <v>81</v>
      </c>
      <c r="D44" s="219" t="s">
        <v>0</v>
      </c>
      <c r="E44" s="36">
        <v>10</v>
      </c>
      <c r="F44" s="235"/>
      <c r="G44" s="41"/>
      <c r="H44" s="28">
        <f t="shared" si="11"/>
        <v>48</v>
      </c>
      <c r="I44" s="37">
        <v>16</v>
      </c>
      <c r="J44" s="28">
        <f t="shared" si="12"/>
        <v>32</v>
      </c>
      <c r="K44" s="36">
        <v>20</v>
      </c>
      <c r="L44" s="36">
        <v>12</v>
      </c>
      <c r="M44" s="42"/>
      <c r="N44" s="126">
        <v>0</v>
      </c>
      <c r="O44" s="36"/>
      <c r="P44" s="36"/>
      <c r="Q44" s="51">
        <v>0</v>
      </c>
      <c r="R44" s="36"/>
      <c r="S44" s="921"/>
      <c r="T44" s="35"/>
      <c r="U44" s="35"/>
      <c r="V44" s="231"/>
      <c r="W44" s="231"/>
      <c r="X44" s="922"/>
      <c r="Y44" s="41"/>
      <c r="Z44" s="36"/>
      <c r="AA44" s="36"/>
      <c r="AB44" s="36"/>
      <c r="AC44" s="36"/>
      <c r="AD44" s="42"/>
      <c r="AE44" s="219"/>
      <c r="AF44" s="42"/>
      <c r="AG44" s="42"/>
      <c r="AH44" s="115"/>
      <c r="AI44" s="118"/>
      <c r="AJ44" s="1117"/>
      <c r="AK44" s="599"/>
      <c r="AL44" s="600"/>
      <c r="AM44" s="600"/>
      <c r="AN44" s="600"/>
      <c r="AO44" s="600"/>
      <c r="AP44" s="604"/>
      <c r="AQ44" s="756"/>
      <c r="AR44" s="757"/>
      <c r="AS44" s="757"/>
      <c r="AT44" s="762">
        <v>32</v>
      </c>
      <c r="AU44" s="763">
        <v>12</v>
      </c>
      <c r="AV44" s="761"/>
    </row>
    <row r="45" spans="1:48" ht="28.5" customHeight="1">
      <c r="A45" s="316" t="s">
        <v>47</v>
      </c>
      <c r="B45" s="163" t="s">
        <v>182</v>
      </c>
      <c r="C45" s="189" t="s">
        <v>82</v>
      </c>
      <c r="D45" s="118" t="s">
        <v>0</v>
      </c>
      <c r="E45" s="116"/>
      <c r="F45" s="237" t="s">
        <v>211</v>
      </c>
      <c r="G45" s="118"/>
      <c r="H45" s="133">
        <f t="shared" si="11"/>
        <v>60</v>
      </c>
      <c r="I45" s="134">
        <v>20</v>
      </c>
      <c r="J45" s="133">
        <f t="shared" si="12"/>
        <v>40</v>
      </c>
      <c r="K45" s="116">
        <v>32</v>
      </c>
      <c r="L45" s="116">
        <v>8</v>
      </c>
      <c r="M45" s="116"/>
      <c r="N45" s="135"/>
      <c r="O45" s="116"/>
      <c r="P45" s="116"/>
      <c r="Q45" s="136"/>
      <c r="R45" s="116"/>
      <c r="S45" s="931"/>
      <c r="T45" s="932"/>
      <c r="U45" s="932"/>
      <c r="V45" s="404"/>
      <c r="W45" s="404"/>
      <c r="X45" s="924"/>
      <c r="Y45" s="118"/>
      <c r="Z45" s="116"/>
      <c r="AA45" s="116"/>
      <c r="AB45" s="116"/>
      <c r="AC45" s="116"/>
      <c r="AD45" s="116"/>
      <c r="AE45" s="225">
        <v>40</v>
      </c>
      <c r="AF45" s="116">
        <v>8</v>
      </c>
      <c r="AG45" s="116"/>
      <c r="AH45" s="1118"/>
      <c r="AI45" s="1118"/>
      <c r="AJ45" s="1119"/>
      <c r="AK45" s="607"/>
      <c r="AL45" s="608"/>
      <c r="AM45" s="608"/>
      <c r="AN45" s="608"/>
      <c r="AO45" s="608"/>
      <c r="AP45" s="608"/>
      <c r="AQ45" s="764"/>
      <c r="AR45" s="765"/>
      <c r="AS45" s="765"/>
      <c r="AT45" s="766"/>
      <c r="AU45" s="766"/>
      <c r="AV45" s="767"/>
    </row>
    <row r="46" spans="1:48" ht="28.5" customHeight="1">
      <c r="A46" s="152" t="s">
        <v>48</v>
      </c>
      <c r="B46" s="163" t="s">
        <v>183</v>
      </c>
      <c r="C46" s="232" t="s">
        <v>82</v>
      </c>
      <c r="D46" s="118"/>
      <c r="E46" s="116" t="s">
        <v>0</v>
      </c>
      <c r="F46" s="237" t="s">
        <v>221</v>
      </c>
      <c r="G46" s="118"/>
      <c r="H46" s="133">
        <f t="shared" si="11"/>
        <v>117</v>
      </c>
      <c r="I46" s="134">
        <v>39</v>
      </c>
      <c r="J46" s="133">
        <f t="shared" si="12"/>
        <v>78</v>
      </c>
      <c r="K46" s="116">
        <v>54</v>
      </c>
      <c r="L46" s="116">
        <v>24</v>
      </c>
      <c r="M46" s="116"/>
      <c r="N46" s="135"/>
      <c r="O46" s="116"/>
      <c r="P46" s="116"/>
      <c r="Q46" s="136"/>
      <c r="R46" s="116"/>
      <c r="S46" s="931"/>
      <c r="T46" s="932"/>
      <c r="U46" s="932"/>
      <c r="V46" s="404"/>
      <c r="W46" s="404"/>
      <c r="X46" s="924"/>
      <c r="Y46" s="118"/>
      <c r="Z46" s="116"/>
      <c r="AA46" s="116"/>
      <c r="AB46" s="116"/>
      <c r="AC46" s="116"/>
      <c r="AD46" s="116"/>
      <c r="AE46" s="225"/>
      <c r="AF46" s="116"/>
      <c r="AG46" s="116"/>
      <c r="AH46" s="1118"/>
      <c r="AI46" s="1118"/>
      <c r="AJ46" s="1119"/>
      <c r="AK46" s="607"/>
      <c r="AL46" s="608"/>
      <c r="AM46" s="608"/>
      <c r="AN46" s="608"/>
      <c r="AO46" s="608"/>
      <c r="AP46" s="608"/>
      <c r="AQ46" s="764">
        <v>78</v>
      </c>
      <c r="AR46" s="765">
        <v>24</v>
      </c>
      <c r="AS46" s="765"/>
      <c r="AT46" s="766"/>
      <c r="AU46" s="766"/>
      <c r="AV46" s="767"/>
    </row>
    <row r="47" spans="1:48" ht="28.5" customHeight="1">
      <c r="A47" s="152" t="s">
        <v>49</v>
      </c>
      <c r="B47" s="163" t="s">
        <v>184</v>
      </c>
      <c r="C47" s="189" t="s">
        <v>82</v>
      </c>
      <c r="D47" s="225"/>
      <c r="E47" s="116"/>
      <c r="F47" s="237" t="s">
        <v>223</v>
      </c>
      <c r="G47" s="118"/>
      <c r="H47" s="133">
        <f t="shared" si="11"/>
        <v>135</v>
      </c>
      <c r="I47" s="134">
        <v>45</v>
      </c>
      <c r="J47" s="133">
        <f t="shared" si="12"/>
        <v>90</v>
      </c>
      <c r="K47" s="116">
        <v>80</v>
      </c>
      <c r="L47" s="116">
        <v>10</v>
      </c>
      <c r="M47" s="116"/>
      <c r="N47" s="135"/>
      <c r="O47" s="116"/>
      <c r="P47" s="116"/>
      <c r="Q47" s="136"/>
      <c r="R47" s="116"/>
      <c r="S47" s="931"/>
      <c r="T47" s="932"/>
      <c r="U47" s="932"/>
      <c r="V47" s="404"/>
      <c r="W47" s="404"/>
      <c r="X47" s="924"/>
      <c r="Y47" s="118"/>
      <c r="Z47" s="116"/>
      <c r="AA47" s="116"/>
      <c r="AB47" s="116"/>
      <c r="AC47" s="116"/>
      <c r="AD47" s="116"/>
      <c r="AE47" s="225"/>
      <c r="AF47" s="116"/>
      <c r="AG47" s="116"/>
      <c r="AH47" s="1118"/>
      <c r="AI47" s="1118"/>
      <c r="AJ47" s="1119"/>
      <c r="AK47" s="607"/>
      <c r="AL47" s="608"/>
      <c r="AM47" s="608"/>
      <c r="AN47" s="608"/>
      <c r="AO47" s="608"/>
      <c r="AP47" s="608"/>
      <c r="AQ47" s="764">
        <v>48</v>
      </c>
      <c r="AR47" s="765"/>
      <c r="AS47" s="765"/>
      <c r="AT47" s="766">
        <v>42</v>
      </c>
      <c r="AU47" s="766">
        <v>10</v>
      </c>
      <c r="AV47" s="767"/>
    </row>
    <row r="48" spans="1:48" ht="28.5" customHeight="1">
      <c r="A48" s="152" t="s">
        <v>50</v>
      </c>
      <c r="B48" s="163" t="s">
        <v>46</v>
      </c>
      <c r="C48" s="189" t="s">
        <v>81</v>
      </c>
      <c r="D48" s="225"/>
      <c r="E48" s="116">
        <v>6</v>
      </c>
      <c r="F48" s="237"/>
      <c r="G48" s="118"/>
      <c r="H48" s="133">
        <f t="shared" si="11"/>
        <v>102</v>
      </c>
      <c r="I48" s="134">
        <v>34</v>
      </c>
      <c r="J48" s="133">
        <f t="shared" si="12"/>
        <v>68</v>
      </c>
      <c r="K48" s="116">
        <v>50</v>
      </c>
      <c r="L48" s="116">
        <v>18</v>
      </c>
      <c r="M48" s="116"/>
      <c r="N48" s="135"/>
      <c r="O48" s="116"/>
      <c r="P48" s="116"/>
      <c r="Q48" s="136"/>
      <c r="R48" s="116"/>
      <c r="S48" s="931"/>
      <c r="T48" s="932"/>
      <c r="U48" s="932"/>
      <c r="V48" s="404"/>
      <c r="W48" s="404"/>
      <c r="X48" s="924"/>
      <c r="Y48" s="118"/>
      <c r="Z48" s="116"/>
      <c r="AA48" s="116"/>
      <c r="AB48" s="116"/>
      <c r="AC48" s="116"/>
      <c r="AD48" s="116"/>
      <c r="AE48" s="225" t="s">
        <v>0</v>
      </c>
      <c r="AF48" s="116"/>
      <c r="AG48" s="116"/>
      <c r="AH48" s="1118">
        <v>68</v>
      </c>
      <c r="AI48" s="1118">
        <v>18</v>
      </c>
      <c r="AJ48" s="1119"/>
      <c r="AK48" s="607"/>
      <c r="AL48" s="608"/>
      <c r="AM48" s="608"/>
      <c r="AN48" s="608"/>
      <c r="AO48" s="608"/>
      <c r="AP48" s="608"/>
      <c r="AQ48" s="764" t="s">
        <v>0</v>
      </c>
      <c r="AR48" s="765"/>
      <c r="AS48" s="765"/>
      <c r="AT48" s="766"/>
      <c r="AU48" s="766"/>
      <c r="AV48" s="767"/>
    </row>
    <row r="49" spans="1:48" ht="28.5" customHeight="1">
      <c r="A49" s="152" t="s">
        <v>51</v>
      </c>
      <c r="B49" s="480" t="s">
        <v>185</v>
      </c>
      <c r="C49" s="189" t="s">
        <v>82</v>
      </c>
      <c r="D49" s="225"/>
      <c r="E49" s="116"/>
      <c r="F49" s="237" t="s">
        <v>210</v>
      </c>
      <c r="G49" s="118"/>
      <c r="H49" s="133">
        <f t="shared" si="11"/>
        <v>150</v>
      </c>
      <c r="I49" s="134">
        <v>50</v>
      </c>
      <c r="J49" s="133">
        <f t="shared" si="12"/>
        <v>100</v>
      </c>
      <c r="K49" s="116">
        <v>60</v>
      </c>
      <c r="L49" s="116">
        <v>40</v>
      </c>
      <c r="M49" s="116"/>
      <c r="N49" s="135"/>
      <c r="O49" s="116"/>
      <c r="P49" s="116"/>
      <c r="Q49" s="136"/>
      <c r="R49" s="116"/>
      <c r="S49" s="931"/>
      <c r="T49" s="932"/>
      <c r="U49" s="932"/>
      <c r="V49" s="404"/>
      <c r="W49" s="404"/>
      <c r="X49" s="924"/>
      <c r="Y49" s="118">
        <v>54</v>
      </c>
      <c r="Z49" s="116">
        <v>20</v>
      </c>
      <c r="AA49" s="116"/>
      <c r="AB49" s="116">
        <v>46</v>
      </c>
      <c r="AC49" s="116">
        <v>20</v>
      </c>
      <c r="AD49" s="116"/>
      <c r="AE49" s="225"/>
      <c r="AF49" s="116"/>
      <c r="AG49" s="116"/>
      <c r="AH49" s="1118" t="s">
        <v>0</v>
      </c>
      <c r="AI49" s="1118"/>
      <c r="AJ49" s="1119"/>
      <c r="AK49" s="607"/>
      <c r="AL49" s="608"/>
      <c r="AM49" s="608"/>
      <c r="AN49" s="608"/>
      <c r="AO49" s="608"/>
      <c r="AP49" s="608"/>
      <c r="AQ49" s="764"/>
      <c r="AR49" s="765"/>
      <c r="AS49" s="765"/>
      <c r="AT49" s="766" t="s">
        <v>0</v>
      </c>
      <c r="AU49" s="766"/>
      <c r="AV49" s="767"/>
    </row>
    <row r="50" spans="1:48" ht="28.5" customHeight="1">
      <c r="A50" s="152" t="s">
        <v>52</v>
      </c>
      <c r="B50" s="480" t="s">
        <v>278</v>
      </c>
      <c r="C50" s="189" t="s">
        <v>81</v>
      </c>
      <c r="D50" s="225"/>
      <c r="E50" s="116">
        <v>10</v>
      </c>
      <c r="F50" s="238"/>
      <c r="G50" s="118"/>
      <c r="H50" s="133">
        <f t="shared" si="11"/>
        <v>90</v>
      </c>
      <c r="I50" s="134">
        <v>30</v>
      </c>
      <c r="J50" s="133">
        <f t="shared" si="12"/>
        <v>60</v>
      </c>
      <c r="K50" s="116">
        <v>40</v>
      </c>
      <c r="L50" s="116">
        <v>20</v>
      </c>
      <c r="M50" s="116"/>
      <c r="N50" s="135"/>
      <c r="O50" s="116"/>
      <c r="P50" s="116"/>
      <c r="Q50" s="136"/>
      <c r="R50" s="116"/>
      <c r="S50" s="931"/>
      <c r="T50" s="932"/>
      <c r="U50" s="932"/>
      <c r="V50" s="404"/>
      <c r="W50" s="404"/>
      <c r="X50" s="924"/>
      <c r="Y50" s="118" t="s">
        <v>0</v>
      </c>
      <c r="Z50" s="116" t="s">
        <v>0</v>
      </c>
      <c r="AA50" s="116"/>
      <c r="AB50" s="116"/>
      <c r="AC50" s="116"/>
      <c r="AD50" s="116"/>
      <c r="AE50" s="225" t="s">
        <v>0</v>
      </c>
      <c r="AF50" s="116"/>
      <c r="AG50" s="116"/>
      <c r="AH50" s="1118"/>
      <c r="AI50" s="1118"/>
      <c r="AJ50" s="1119"/>
      <c r="AK50" s="607" t="s">
        <v>0</v>
      </c>
      <c r="AL50" s="608" t="s">
        <v>0</v>
      </c>
      <c r="AM50" s="608"/>
      <c r="AN50" s="608"/>
      <c r="AO50" s="608"/>
      <c r="AP50" s="608"/>
      <c r="AQ50" s="764" t="s">
        <v>0</v>
      </c>
      <c r="AR50" s="765"/>
      <c r="AS50" s="765"/>
      <c r="AT50" s="766">
        <v>60</v>
      </c>
      <c r="AU50" s="766">
        <v>20</v>
      </c>
      <c r="AV50" s="767"/>
    </row>
    <row r="51" spans="1:48" ht="28.5" customHeight="1">
      <c r="A51" s="152" t="s">
        <v>86</v>
      </c>
      <c r="B51" s="480" t="s">
        <v>186</v>
      </c>
      <c r="C51" s="189" t="s">
        <v>81</v>
      </c>
      <c r="D51" s="118"/>
      <c r="E51" s="116">
        <v>3</v>
      </c>
      <c r="F51" s="237"/>
      <c r="G51" s="118"/>
      <c r="H51" s="133">
        <f t="shared" si="11"/>
        <v>78</v>
      </c>
      <c r="I51" s="134">
        <v>26</v>
      </c>
      <c r="J51" s="133">
        <f t="shared" si="12"/>
        <v>52</v>
      </c>
      <c r="K51" s="116">
        <v>34</v>
      </c>
      <c r="L51" s="116">
        <v>18</v>
      </c>
      <c r="M51" s="116"/>
      <c r="N51" s="151"/>
      <c r="O51" s="116"/>
      <c r="P51" s="116"/>
      <c r="Q51" s="136"/>
      <c r="R51" s="116"/>
      <c r="S51" s="933"/>
      <c r="T51" s="934"/>
      <c r="U51" s="934"/>
      <c r="V51" s="935"/>
      <c r="W51" s="935"/>
      <c r="X51" s="936"/>
      <c r="Y51" s="118">
        <v>52</v>
      </c>
      <c r="Z51" s="116">
        <v>34</v>
      </c>
      <c r="AA51" s="116"/>
      <c r="AB51" s="116"/>
      <c r="AC51" s="116"/>
      <c r="AD51" s="116"/>
      <c r="AE51" s="225" t="s">
        <v>0</v>
      </c>
      <c r="AF51" s="116"/>
      <c r="AG51" s="116" t="s">
        <v>0</v>
      </c>
      <c r="AH51" s="1118"/>
      <c r="AI51" s="1118"/>
      <c r="AJ51" s="1119"/>
      <c r="AK51" s="607"/>
      <c r="AL51" s="608"/>
      <c r="AM51" s="608"/>
      <c r="AN51" s="608"/>
      <c r="AO51" s="608"/>
      <c r="AP51" s="608"/>
      <c r="AQ51" s="764" t="s">
        <v>0</v>
      </c>
      <c r="AR51" s="765"/>
      <c r="AS51" s="765" t="s">
        <v>0</v>
      </c>
      <c r="AT51" s="766"/>
      <c r="AU51" s="766"/>
      <c r="AV51" s="767"/>
    </row>
    <row r="52" spans="1:48" ht="28.5" customHeight="1">
      <c r="A52" s="152" t="s">
        <v>187</v>
      </c>
      <c r="B52" s="481" t="s">
        <v>189</v>
      </c>
      <c r="C52" s="399" t="s">
        <v>218</v>
      </c>
      <c r="D52" s="118"/>
      <c r="E52" s="116">
        <v>10</v>
      </c>
      <c r="F52" s="237"/>
      <c r="G52" s="118"/>
      <c r="H52" s="133">
        <f>I52+J52</f>
        <v>150</v>
      </c>
      <c r="I52" s="134">
        <v>50</v>
      </c>
      <c r="J52" s="133">
        <f>K52+L52+M52</f>
        <v>100</v>
      </c>
      <c r="K52" s="116">
        <v>100</v>
      </c>
      <c r="L52" s="116"/>
      <c r="M52" s="116"/>
      <c r="N52" s="151"/>
      <c r="O52" s="116"/>
      <c r="P52" s="116"/>
      <c r="Q52" s="136"/>
      <c r="R52" s="116"/>
      <c r="S52" s="937"/>
      <c r="T52" s="938"/>
      <c r="U52" s="938"/>
      <c r="V52" s="939"/>
      <c r="W52" s="939"/>
      <c r="X52" s="940"/>
      <c r="Y52" s="118"/>
      <c r="Z52" s="116"/>
      <c r="AA52" s="116"/>
      <c r="AB52" s="116"/>
      <c r="AC52" s="116"/>
      <c r="AD52" s="116"/>
      <c r="AE52" s="225"/>
      <c r="AF52" s="116"/>
      <c r="AG52" s="1120"/>
      <c r="AH52" s="1118"/>
      <c r="AI52" s="1121"/>
      <c r="AJ52" s="1119"/>
      <c r="AK52" s="607"/>
      <c r="AL52" s="608"/>
      <c r="AM52" s="608"/>
      <c r="AN52" s="608"/>
      <c r="AO52" s="608"/>
      <c r="AP52" s="608"/>
      <c r="AQ52" s="764">
        <v>66</v>
      </c>
      <c r="AR52" s="765"/>
      <c r="AS52" s="768"/>
      <c r="AT52" s="766">
        <v>34</v>
      </c>
      <c r="AU52" s="766"/>
      <c r="AV52" s="769"/>
    </row>
    <row r="53" spans="1:48" ht="28.5" customHeight="1">
      <c r="A53" s="152" t="s">
        <v>188</v>
      </c>
      <c r="B53" s="481" t="s">
        <v>190</v>
      </c>
      <c r="C53" s="523" t="s">
        <v>237</v>
      </c>
      <c r="D53" s="118"/>
      <c r="E53" s="116"/>
      <c r="F53" s="522" t="s">
        <v>210</v>
      </c>
      <c r="G53" s="118"/>
      <c r="H53" s="133">
        <f>I53+J53</f>
        <v>60</v>
      </c>
      <c r="I53" s="134">
        <v>20</v>
      </c>
      <c r="J53" s="133">
        <f>K53+L53+M53</f>
        <v>40</v>
      </c>
      <c r="K53" s="116">
        <v>26</v>
      </c>
      <c r="L53" s="116">
        <v>14</v>
      </c>
      <c r="M53" s="116"/>
      <c r="N53" s="151"/>
      <c r="O53" s="116"/>
      <c r="P53" s="116"/>
      <c r="Q53" s="136"/>
      <c r="R53" s="116"/>
      <c r="S53" s="1253"/>
      <c r="T53" s="941"/>
      <c r="U53" s="941"/>
      <c r="V53" s="942"/>
      <c r="W53" s="942"/>
      <c r="X53" s="943"/>
      <c r="Y53" s="118"/>
      <c r="Z53" s="116"/>
      <c r="AA53" s="116"/>
      <c r="AB53" s="116">
        <v>40</v>
      </c>
      <c r="AC53" s="116">
        <v>14</v>
      </c>
      <c r="AD53" s="1256"/>
      <c r="AE53" s="118"/>
      <c r="AF53" s="116"/>
      <c r="AG53" s="1120"/>
      <c r="AH53" s="1122"/>
      <c r="AI53" s="1123"/>
      <c r="AJ53" s="1119"/>
      <c r="AK53" s="607"/>
      <c r="AL53" s="608"/>
      <c r="AM53" s="608"/>
      <c r="AN53" s="608"/>
      <c r="AO53" s="608"/>
      <c r="AP53" s="1259"/>
      <c r="AQ53" s="763"/>
      <c r="AR53" s="765"/>
      <c r="AS53" s="770"/>
      <c r="AT53" s="766"/>
      <c r="AU53" s="766"/>
      <c r="AV53" s="771"/>
    </row>
    <row r="54" spans="1:48" ht="28.5" customHeight="1">
      <c r="A54" s="152" t="s">
        <v>279</v>
      </c>
      <c r="B54" s="481" t="s">
        <v>280</v>
      </c>
      <c r="C54" s="523" t="s">
        <v>81</v>
      </c>
      <c r="D54" s="118"/>
      <c r="E54" s="116">
        <v>10</v>
      </c>
      <c r="F54" s="522"/>
      <c r="G54" s="118"/>
      <c r="H54" s="133">
        <v>54</v>
      </c>
      <c r="I54" s="134">
        <v>18</v>
      </c>
      <c r="J54" s="133">
        <v>36</v>
      </c>
      <c r="K54" s="116">
        <v>26</v>
      </c>
      <c r="L54" s="116">
        <v>10</v>
      </c>
      <c r="M54" s="529"/>
      <c r="N54" s="151"/>
      <c r="O54" s="116"/>
      <c r="P54" s="116"/>
      <c r="Q54" s="136"/>
      <c r="R54" s="116"/>
      <c r="S54" s="1254"/>
      <c r="T54" s="941"/>
      <c r="U54" s="941"/>
      <c r="V54" s="942"/>
      <c r="W54" s="942"/>
      <c r="X54" s="1255"/>
      <c r="Y54" s="118"/>
      <c r="Z54" s="116"/>
      <c r="AA54" s="116"/>
      <c r="AB54" s="116"/>
      <c r="AC54" s="116"/>
      <c r="AD54" s="1257"/>
      <c r="AE54" s="118"/>
      <c r="AF54" s="116"/>
      <c r="AG54" s="116"/>
      <c r="AH54" s="440"/>
      <c r="AI54" s="440"/>
      <c r="AJ54" s="1258"/>
      <c r="AK54" s="607"/>
      <c r="AL54" s="608"/>
      <c r="AM54" s="608"/>
      <c r="AN54" s="608"/>
      <c r="AO54" s="608"/>
      <c r="AP54" s="1260"/>
      <c r="AQ54" s="763"/>
      <c r="AR54" s="765"/>
      <c r="AS54" s="770"/>
      <c r="AT54" s="1261">
        <v>36</v>
      </c>
      <c r="AU54" s="1261">
        <v>10</v>
      </c>
      <c r="AV54" s="842"/>
    </row>
    <row r="55" spans="1:48" s="194" customFormat="1" ht="24.75" customHeight="1" thickBot="1">
      <c r="A55" s="1231" t="s">
        <v>117</v>
      </c>
      <c r="B55" s="1232" t="s">
        <v>53</v>
      </c>
      <c r="C55" s="1233" t="s">
        <v>276</v>
      </c>
      <c r="D55" s="1234">
        <v>4</v>
      </c>
      <c r="E55" s="1234">
        <v>7</v>
      </c>
      <c r="F55" s="1235">
        <v>15</v>
      </c>
      <c r="G55" s="1236" t="e">
        <f>G57+#REF!+#REF!+#REF!+#REF!+#REF!+#REF!</f>
        <v>#REF!</v>
      </c>
      <c r="H55" s="1234">
        <f aca="true" t="shared" si="13" ref="H55:AV55">H56+H62+H69+H78+H82+H86+H90</f>
        <v>2988</v>
      </c>
      <c r="I55" s="1234">
        <f t="shared" si="13"/>
        <v>996</v>
      </c>
      <c r="J55" s="1234">
        <f t="shared" si="13"/>
        <v>3108</v>
      </c>
      <c r="K55" s="1234">
        <f t="shared" si="13"/>
        <v>1170</v>
      </c>
      <c r="L55" s="1234">
        <f t="shared" si="13"/>
        <v>726</v>
      </c>
      <c r="M55" s="1262">
        <f t="shared" si="13"/>
        <v>96</v>
      </c>
      <c r="N55" s="1234" t="e">
        <f t="shared" si="13"/>
        <v>#REF!</v>
      </c>
      <c r="O55" s="1234" t="e">
        <f t="shared" si="13"/>
        <v>#REF!</v>
      </c>
      <c r="P55" s="1234" t="e">
        <f t="shared" si="13"/>
        <v>#REF!</v>
      </c>
      <c r="Q55" s="1234" t="e">
        <f t="shared" si="13"/>
        <v>#REF!</v>
      </c>
      <c r="R55" s="1234" t="e">
        <f t="shared" si="13"/>
        <v>#REF!</v>
      </c>
      <c r="S55" s="1237">
        <f t="shared" si="13"/>
        <v>0</v>
      </c>
      <c r="T55" s="1237">
        <f t="shared" si="13"/>
        <v>0</v>
      </c>
      <c r="U55" s="1237">
        <f t="shared" si="13"/>
        <v>0</v>
      </c>
      <c r="V55" s="1237">
        <f t="shared" si="13"/>
        <v>0</v>
      </c>
      <c r="W55" s="1237">
        <f t="shared" si="13"/>
        <v>0</v>
      </c>
      <c r="X55" s="1237">
        <f t="shared" si="13"/>
        <v>0</v>
      </c>
      <c r="Y55" s="1237">
        <f t="shared" si="13"/>
        <v>0</v>
      </c>
      <c r="Z55" s="1237">
        <f t="shared" si="13"/>
        <v>0</v>
      </c>
      <c r="AA55" s="1237">
        <f t="shared" si="13"/>
        <v>0</v>
      </c>
      <c r="AB55" s="1237">
        <f t="shared" si="13"/>
        <v>230</v>
      </c>
      <c r="AC55" s="1237">
        <f t="shared" si="13"/>
        <v>168</v>
      </c>
      <c r="AD55" s="1237">
        <f t="shared" si="13"/>
        <v>0</v>
      </c>
      <c r="AE55" s="1237">
        <f t="shared" si="13"/>
        <v>358</v>
      </c>
      <c r="AF55" s="1237">
        <f t="shared" si="13"/>
        <v>286</v>
      </c>
      <c r="AG55" s="1237">
        <f t="shared" si="13"/>
        <v>0</v>
      </c>
      <c r="AH55" s="1238">
        <f t="shared" si="13"/>
        <v>462</v>
      </c>
      <c r="AI55" s="1238">
        <f t="shared" si="13"/>
        <v>500</v>
      </c>
      <c r="AJ55" s="1238">
        <f t="shared" si="13"/>
        <v>24</v>
      </c>
      <c r="AK55" s="1239">
        <f t="shared" si="13"/>
        <v>372</v>
      </c>
      <c r="AL55" s="1239">
        <f t="shared" si="13"/>
        <v>250</v>
      </c>
      <c r="AM55" s="1239">
        <f t="shared" si="13"/>
        <v>24</v>
      </c>
      <c r="AN55" s="1239">
        <f t="shared" si="13"/>
        <v>312</v>
      </c>
      <c r="AO55" s="1239">
        <f t="shared" si="13"/>
        <v>434</v>
      </c>
      <c r="AP55" s="1239">
        <f t="shared" si="13"/>
        <v>24</v>
      </c>
      <c r="AQ55" s="1239">
        <f t="shared" si="13"/>
        <v>170</v>
      </c>
      <c r="AR55" s="1239">
        <f t="shared" si="13"/>
        <v>122</v>
      </c>
      <c r="AS55" s="1239">
        <f t="shared" si="13"/>
        <v>0</v>
      </c>
      <c r="AT55" s="1239">
        <f t="shared" si="13"/>
        <v>88</v>
      </c>
      <c r="AU55" s="1239">
        <f t="shared" si="13"/>
        <v>82</v>
      </c>
      <c r="AV55" s="1239">
        <f t="shared" si="13"/>
        <v>24</v>
      </c>
    </row>
    <row r="56" spans="1:48" ht="63" customHeight="1" thickBot="1">
      <c r="A56" s="1160" t="s">
        <v>87</v>
      </c>
      <c r="B56" s="1161" t="s">
        <v>281</v>
      </c>
      <c r="C56" s="1162" t="s">
        <v>259</v>
      </c>
      <c r="D56" s="1163">
        <v>2</v>
      </c>
      <c r="E56" s="1164">
        <v>3</v>
      </c>
      <c r="F56" s="1165">
        <v>2</v>
      </c>
      <c r="G56" s="1166"/>
      <c r="H56" s="1167">
        <f aca="true" t="shared" si="14" ref="H56:M56">SUM(H57:H61)</f>
        <v>735</v>
      </c>
      <c r="I56" s="1167">
        <f t="shared" si="14"/>
        <v>245</v>
      </c>
      <c r="J56" s="1167">
        <f t="shared" si="14"/>
        <v>778</v>
      </c>
      <c r="K56" s="1167">
        <f t="shared" si="14"/>
        <v>272</v>
      </c>
      <c r="L56" s="1167">
        <f t="shared" si="14"/>
        <v>170</v>
      </c>
      <c r="M56" s="1167">
        <f t="shared" si="14"/>
        <v>48</v>
      </c>
      <c r="N56" s="1167" t="e">
        <f>SUM(N57:N89)</f>
        <v>#REF!</v>
      </c>
      <c r="O56" s="1167" t="e">
        <f>SUM(O57:O89)</f>
        <v>#REF!</v>
      </c>
      <c r="P56" s="1167" t="e">
        <f>SUM(P57:P89)</f>
        <v>#REF!</v>
      </c>
      <c r="Q56" s="1167" t="e">
        <f>SUM(Q57:Q89)</f>
        <v>#REF!</v>
      </c>
      <c r="R56" s="1167" t="e">
        <f>SUM(R57:R89)</f>
        <v>#REF!</v>
      </c>
      <c r="S56" s="1167">
        <f>SUM(S57:S61)</f>
        <v>0</v>
      </c>
      <c r="T56" s="1167">
        <f aca="true" t="shared" si="15" ref="T56:AV56">SUM(T57:T61)</f>
        <v>0</v>
      </c>
      <c r="U56" s="1167">
        <f t="shared" si="15"/>
        <v>0</v>
      </c>
      <c r="V56" s="1167">
        <f t="shared" si="15"/>
        <v>0</v>
      </c>
      <c r="W56" s="1167">
        <f t="shared" si="15"/>
        <v>0</v>
      </c>
      <c r="X56" s="1167">
        <f t="shared" si="15"/>
        <v>0</v>
      </c>
      <c r="Y56" s="1167">
        <f t="shared" si="15"/>
        <v>0</v>
      </c>
      <c r="Z56" s="1167">
        <f t="shared" si="15"/>
        <v>0</v>
      </c>
      <c r="AA56" s="1167">
        <f t="shared" si="15"/>
        <v>0</v>
      </c>
      <c r="AB56" s="1167">
        <f t="shared" si="15"/>
        <v>0</v>
      </c>
      <c r="AC56" s="1167">
        <f t="shared" si="15"/>
        <v>0</v>
      </c>
      <c r="AD56" s="1167">
        <f t="shared" si="15"/>
        <v>0</v>
      </c>
      <c r="AE56" s="1167">
        <f t="shared" si="15"/>
        <v>96</v>
      </c>
      <c r="AF56" s="1167">
        <f t="shared" si="15"/>
        <v>80</v>
      </c>
      <c r="AG56" s="1167">
        <f t="shared" si="15"/>
        <v>0</v>
      </c>
      <c r="AH56" s="1167">
        <f t="shared" si="15"/>
        <v>176</v>
      </c>
      <c r="AI56" s="1167">
        <f t="shared" si="15"/>
        <v>206</v>
      </c>
      <c r="AJ56" s="1167">
        <f t="shared" si="15"/>
        <v>0</v>
      </c>
      <c r="AK56" s="1167">
        <f t="shared" si="15"/>
        <v>102</v>
      </c>
      <c r="AL56" s="1167">
        <f t="shared" si="15"/>
        <v>26</v>
      </c>
      <c r="AM56" s="1167">
        <f t="shared" si="15"/>
        <v>24</v>
      </c>
      <c r="AN56" s="1167">
        <f t="shared" si="15"/>
        <v>116</v>
      </c>
      <c r="AO56" s="1167">
        <f t="shared" si="15"/>
        <v>146</v>
      </c>
      <c r="AP56" s="1167">
        <f t="shared" si="15"/>
        <v>24</v>
      </c>
      <c r="AQ56" s="1167">
        <f t="shared" si="15"/>
        <v>0</v>
      </c>
      <c r="AR56" s="1167">
        <f t="shared" si="15"/>
        <v>0</v>
      </c>
      <c r="AS56" s="1167">
        <f t="shared" si="15"/>
        <v>0</v>
      </c>
      <c r="AT56" s="1167">
        <f t="shared" si="15"/>
        <v>0</v>
      </c>
      <c r="AU56" s="1167">
        <f t="shared" si="15"/>
        <v>0</v>
      </c>
      <c r="AV56" s="1167">
        <f t="shared" si="15"/>
        <v>0</v>
      </c>
    </row>
    <row r="57" spans="1:48" ht="42.75">
      <c r="A57" s="424" t="s">
        <v>54</v>
      </c>
      <c r="B57" s="425" t="s">
        <v>282</v>
      </c>
      <c r="C57" s="426" t="s">
        <v>212</v>
      </c>
      <c r="D57" s="195">
        <v>5</v>
      </c>
      <c r="E57" s="512">
        <v>6</v>
      </c>
      <c r="F57" s="113">
        <v>7</v>
      </c>
      <c r="G57" s="227"/>
      <c r="H57" s="313">
        <f>I57+J57</f>
        <v>315</v>
      </c>
      <c r="I57" s="427">
        <v>105</v>
      </c>
      <c r="J57" s="303">
        <f>K57+L57+M57</f>
        <v>210</v>
      </c>
      <c r="K57" s="112">
        <v>106</v>
      </c>
      <c r="L57" s="112">
        <v>80</v>
      </c>
      <c r="M57" s="113">
        <v>24</v>
      </c>
      <c r="N57" s="311">
        <v>0</v>
      </c>
      <c r="O57" s="112"/>
      <c r="P57" s="112"/>
      <c r="Q57" s="114">
        <v>0</v>
      </c>
      <c r="R57" s="112"/>
      <c r="S57" s="925"/>
      <c r="T57" s="412"/>
      <c r="U57" s="944"/>
      <c r="V57" s="945"/>
      <c r="W57" s="945"/>
      <c r="X57" s="946"/>
      <c r="Y57" s="1050"/>
      <c r="Z57" s="112"/>
      <c r="AA57" s="112"/>
      <c r="AB57" s="112"/>
      <c r="AC57" s="112"/>
      <c r="AD57" s="113"/>
      <c r="AE57" s="195">
        <v>62</v>
      </c>
      <c r="AF57" s="206">
        <v>34</v>
      </c>
      <c r="AG57" s="206"/>
      <c r="AH57" s="112">
        <v>96</v>
      </c>
      <c r="AI57" s="227">
        <v>32</v>
      </c>
      <c r="AJ57" s="113"/>
      <c r="AK57" s="609">
        <v>52</v>
      </c>
      <c r="AL57" s="610">
        <v>14</v>
      </c>
      <c r="AM57" s="610">
        <v>24</v>
      </c>
      <c r="AN57" s="610"/>
      <c r="AO57" s="610"/>
      <c r="AP57" s="611"/>
      <c r="AQ57" s="772"/>
      <c r="AR57" s="773"/>
      <c r="AS57" s="773"/>
      <c r="AT57" s="774"/>
      <c r="AU57" s="775"/>
      <c r="AV57" s="776"/>
    </row>
    <row r="58" spans="1:48" ht="15">
      <c r="A58" s="880" t="s">
        <v>191</v>
      </c>
      <c r="B58" s="220" t="s">
        <v>55</v>
      </c>
      <c r="C58" s="309"/>
      <c r="D58" s="138"/>
      <c r="E58" s="139"/>
      <c r="F58" s="141"/>
      <c r="G58" s="43"/>
      <c r="H58" s="312"/>
      <c r="I58" s="37"/>
      <c r="J58" s="37">
        <v>108</v>
      </c>
      <c r="K58" s="36"/>
      <c r="L58" s="36"/>
      <c r="M58" s="111"/>
      <c r="N58" s="311"/>
      <c r="O58" s="112"/>
      <c r="P58" s="112"/>
      <c r="Q58" s="114"/>
      <c r="R58" s="112"/>
      <c r="S58" s="925"/>
      <c r="T58" s="412"/>
      <c r="U58" s="412"/>
      <c r="V58" s="412"/>
      <c r="W58" s="412"/>
      <c r="X58" s="947"/>
      <c r="Y58" s="1050"/>
      <c r="Z58" s="112"/>
      <c r="AA58" s="112"/>
      <c r="AB58" s="112"/>
      <c r="AC58" s="112"/>
      <c r="AD58" s="113"/>
      <c r="AE58" s="195"/>
      <c r="AF58" s="206">
        <v>36</v>
      </c>
      <c r="AG58" s="206"/>
      <c r="AH58" s="112"/>
      <c r="AI58" s="227">
        <v>72</v>
      </c>
      <c r="AJ58" s="113"/>
      <c r="AK58" s="612"/>
      <c r="AL58" s="613"/>
      <c r="AM58" s="613"/>
      <c r="AN58" s="613"/>
      <c r="AO58" s="614"/>
      <c r="AP58" s="615"/>
      <c r="AQ58" s="777"/>
      <c r="AR58" s="778"/>
      <c r="AS58" s="778"/>
      <c r="AT58" s="779"/>
      <c r="AU58" s="780"/>
      <c r="AV58" s="781"/>
    </row>
    <row r="59" spans="1:48" ht="28.5">
      <c r="A59" s="465" t="s">
        <v>88</v>
      </c>
      <c r="B59" s="466" t="s">
        <v>283</v>
      </c>
      <c r="C59" s="518" t="s">
        <v>213</v>
      </c>
      <c r="D59" s="476">
        <v>7</v>
      </c>
      <c r="E59" s="472">
        <v>6.8</v>
      </c>
      <c r="F59" s="467"/>
      <c r="G59" s="468"/>
      <c r="H59" s="469">
        <f>SUM(I59:J59)</f>
        <v>420</v>
      </c>
      <c r="I59" s="470">
        <v>140</v>
      </c>
      <c r="J59" s="471">
        <v>280</v>
      </c>
      <c r="K59" s="471">
        <v>166</v>
      </c>
      <c r="L59" s="472">
        <v>90</v>
      </c>
      <c r="M59" s="473">
        <v>24</v>
      </c>
      <c r="N59" s="474"/>
      <c r="O59" s="472"/>
      <c r="P59" s="472"/>
      <c r="Q59" s="475"/>
      <c r="R59" s="472"/>
      <c r="S59" s="948"/>
      <c r="T59" s="949"/>
      <c r="U59" s="949"/>
      <c r="V59" s="471"/>
      <c r="W59" s="949"/>
      <c r="X59" s="950"/>
      <c r="Y59" s="1051"/>
      <c r="Z59" s="472"/>
      <c r="AA59" s="472"/>
      <c r="AB59" s="472"/>
      <c r="AC59" s="472"/>
      <c r="AD59" s="1052"/>
      <c r="AE59" s="476">
        <v>34</v>
      </c>
      <c r="AF59" s="473">
        <v>10</v>
      </c>
      <c r="AG59" s="473"/>
      <c r="AH59" s="472">
        <v>80</v>
      </c>
      <c r="AI59" s="468">
        <v>30</v>
      </c>
      <c r="AJ59" s="473"/>
      <c r="AK59" s="617">
        <v>50</v>
      </c>
      <c r="AL59" s="618">
        <v>12</v>
      </c>
      <c r="AM59" s="618"/>
      <c r="AN59" s="618">
        <v>116</v>
      </c>
      <c r="AO59" s="618">
        <v>38</v>
      </c>
      <c r="AP59" s="619">
        <v>24</v>
      </c>
      <c r="AQ59" s="783"/>
      <c r="AR59" s="784"/>
      <c r="AS59" s="784"/>
      <c r="AT59" s="785"/>
      <c r="AU59" s="786"/>
      <c r="AV59" s="787"/>
    </row>
    <row r="60" spans="1:48" ht="15">
      <c r="A60" s="477" t="s">
        <v>192</v>
      </c>
      <c r="B60" s="220" t="s">
        <v>55</v>
      </c>
      <c r="C60" s="452"/>
      <c r="D60" s="453"/>
      <c r="E60" s="454"/>
      <c r="F60" s="455"/>
      <c r="G60" s="441"/>
      <c r="H60" s="456"/>
      <c r="I60" s="457"/>
      <c r="J60" s="458">
        <v>108</v>
      </c>
      <c r="K60" s="458"/>
      <c r="L60" s="459"/>
      <c r="M60" s="460"/>
      <c r="N60" s="461"/>
      <c r="O60" s="459"/>
      <c r="P60" s="459"/>
      <c r="Q60" s="462"/>
      <c r="R60" s="459"/>
      <c r="S60" s="951"/>
      <c r="T60" s="952"/>
      <c r="U60" s="952"/>
      <c r="V60" s="458"/>
      <c r="W60" s="952"/>
      <c r="X60" s="953"/>
      <c r="Y60" s="1053"/>
      <c r="Z60" s="459"/>
      <c r="AA60" s="459"/>
      <c r="AB60" s="459"/>
      <c r="AC60" s="459"/>
      <c r="AD60" s="463"/>
      <c r="AE60" s="464"/>
      <c r="AF60" s="460"/>
      <c r="AG60" s="460"/>
      <c r="AH60" s="459"/>
      <c r="AI60" s="441">
        <v>72</v>
      </c>
      <c r="AJ60" s="460"/>
      <c r="AK60" s="620"/>
      <c r="AL60" s="621"/>
      <c r="AM60" s="621"/>
      <c r="AN60" s="621"/>
      <c r="AO60" s="621">
        <v>36</v>
      </c>
      <c r="AP60" s="622"/>
      <c r="AQ60" s="788"/>
      <c r="AR60" s="789"/>
      <c r="AS60" s="789"/>
      <c r="AT60" s="790"/>
      <c r="AU60" s="791"/>
      <c r="AV60" s="792"/>
    </row>
    <row r="61" spans="1:48" ht="15.75" thickBot="1">
      <c r="A61" s="513" t="s">
        <v>253</v>
      </c>
      <c r="B61" s="221" t="s">
        <v>89</v>
      </c>
      <c r="C61" s="514"/>
      <c r="D61" s="515"/>
      <c r="E61" s="494"/>
      <c r="F61" s="495"/>
      <c r="G61" s="440"/>
      <c r="H61" s="516"/>
      <c r="I61" s="498"/>
      <c r="J61" s="499">
        <v>72</v>
      </c>
      <c r="K61" s="499"/>
      <c r="L61" s="500"/>
      <c r="M61" s="501"/>
      <c r="N61" s="502"/>
      <c r="O61" s="500"/>
      <c r="P61" s="500"/>
      <c r="Q61" s="503"/>
      <c r="R61" s="500"/>
      <c r="S61" s="954"/>
      <c r="T61" s="955"/>
      <c r="U61" s="955"/>
      <c r="V61" s="499"/>
      <c r="W61" s="955"/>
      <c r="X61" s="956"/>
      <c r="Y61" s="1054"/>
      <c r="Z61" s="500"/>
      <c r="AA61" s="500"/>
      <c r="AB61" s="500"/>
      <c r="AC61" s="500"/>
      <c r="AD61" s="504"/>
      <c r="AE61" s="496"/>
      <c r="AF61" s="501"/>
      <c r="AG61" s="501"/>
      <c r="AH61" s="500"/>
      <c r="AI61" s="440"/>
      <c r="AJ61" s="501"/>
      <c r="AK61" s="623"/>
      <c r="AL61" s="624"/>
      <c r="AM61" s="624"/>
      <c r="AN61" s="624"/>
      <c r="AO61" s="624">
        <v>72</v>
      </c>
      <c r="AP61" s="625"/>
      <c r="AQ61" s="793"/>
      <c r="AR61" s="794"/>
      <c r="AS61" s="794"/>
      <c r="AT61" s="795"/>
      <c r="AU61" s="796"/>
      <c r="AV61" s="797"/>
    </row>
    <row r="62" spans="1:48" ht="32.25" customHeight="1" thickBot="1">
      <c r="A62" s="1160" t="s">
        <v>57</v>
      </c>
      <c r="B62" s="1208" t="s">
        <v>247</v>
      </c>
      <c r="C62" s="1162" t="s">
        <v>273</v>
      </c>
      <c r="D62" s="1163">
        <v>0</v>
      </c>
      <c r="E62" s="1164">
        <v>2</v>
      </c>
      <c r="F62" s="1209">
        <v>2</v>
      </c>
      <c r="G62" s="1163"/>
      <c r="H62" s="1210">
        <f aca="true" t="shared" si="16" ref="H62:W62">SUM(H63:H68)</f>
        <v>471</v>
      </c>
      <c r="I62" s="1210">
        <f t="shared" si="16"/>
        <v>157</v>
      </c>
      <c r="J62" s="1210">
        <f t="shared" si="16"/>
        <v>530</v>
      </c>
      <c r="K62" s="1210">
        <f t="shared" si="16"/>
        <v>190</v>
      </c>
      <c r="L62" s="1210">
        <f t="shared" si="16"/>
        <v>100</v>
      </c>
      <c r="M62" s="1210">
        <f t="shared" si="16"/>
        <v>24</v>
      </c>
      <c r="N62" s="1210" t="e">
        <f t="shared" si="16"/>
        <v>#REF!</v>
      </c>
      <c r="O62" s="1210" t="e">
        <f t="shared" si="16"/>
        <v>#REF!</v>
      </c>
      <c r="P62" s="1210" t="e">
        <f t="shared" si="16"/>
        <v>#REF!</v>
      </c>
      <c r="Q62" s="1210" t="e">
        <f t="shared" si="16"/>
        <v>#REF!</v>
      </c>
      <c r="R62" s="1210" t="e">
        <f t="shared" si="16"/>
        <v>#REF!</v>
      </c>
      <c r="S62" s="1210">
        <f t="shared" si="16"/>
        <v>0</v>
      </c>
      <c r="T62" s="1210">
        <f t="shared" si="16"/>
        <v>0</v>
      </c>
      <c r="U62" s="1210">
        <f t="shared" si="16"/>
        <v>0</v>
      </c>
      <c r="V62" s="1210">
        <f t="shared" si="16"/>
        <v>0</v>
      </c>
      <c r="W62" s="1210">
        <f t="shared" si="16"/>
        <v>0</v>
      </c>
      <c r="X62" s="1210">
        <f aca="true" t="shared" si="17" ref="X62:AV62">SUM(X63:X68)</f>
        <v>0</v>
      </c>
      <c r="Y62" s="1210">
        <f t="shared" si="17"/>
        <v>0</v>
      </c>
      <c r="Z62" s="1210">
        <f t="shared" si="17"/>
        <v>0</v>
      </c>
      <c r="AA62" s="1210">
        <f t="shared" si="17"/>
        <v>0</v>
      </c>
      <c r="AB62" s="1210">
        <f t="shared" si="17"/>
        <v>0</v>
      </c>
      <c r="AC62" s="1210">
        <f t="shared" si="17"/>
        <v>0</v>
      </c>
      <c r="AD62" s="1210">
        <f t="shared" si="17"/>
        <v>0</v>
      </c>
      <c r="AE62" s="1210">
        <f t="shared" si="17"/>
        <v>122</v>
      </c>
      <c r="AF62" s="1210">
        <f t="shared" si="17"/>
        <v>44</v>
      </c>
      <c r="AG62" s="1210">
        <f t="shared" si="17"/>
        <v>0</v>
      </c>
      <c r="AH62" s="1210">
        <f t="shared" si="17"/>
        <v>192</v>
      </c>
      <c r="AI62" s="1210">
        <f t="shared" si="17"/>
        <v>200</v>
      </c>
      <c r="AJ62" s="1210">
        <f t="shared" si="17"/>
        <v>24</v>
      </c>
      <c r="AK62" s="1210">
        <f t="shared" si="17"/>
        <v>0</v>
      </c>
      <c r="AL62" s="1210">
        <f t="shared" si="17"/>
        <v>72</v>
      </c>
      <c r="AM62" s="1210">
        <f t="shared" si="17"/>
        <v>0</v>
      </c>
      <c r="AN62" s="1210">
        <f t="shared" si="17"/>
        <v>0</v>
      </c>
      <c r="AO62" s="1210">
        <f t="shared" si="17"/>
        <v>0</v>
      </c>
      <c r="AP62" s="1210">
        <f t="shared" si="17"/>
        <v>0</v>
      </c>
      <c r="AQ62" s="1210">
        <f t="shared" si="17"/>
        <v>0</v>
      </c>
      <c r="AR62" s="1210">
        <f t="shared" si="17"/>
        <v>0</v>
      </c>
      <c r="AS62" s="1210">
        <f t="shared" si="17"/>
        <v>0</v>
      </c>
      <c r="AT62" s="1210">
        <f t="shared" si="17"/>
        <v>0</v>
      </c>
      <c r="AU62" s="1210">
        <f t="shared" si="17"/>
        <v>0</v>
      </c>
      <c r="AV62" s="1210">
        <f t="shared" si="17"/>
        <v>0</v>
      </c>
    </row>
    <row r="63" spans="1:48" ht="40.5" customHeight="1">
      <c r="A63" s="424" t="s">
        <v>58</v>
      </c>
      <c r="B63" s="315" t="s">
        <v>196</v>
      </c>
      <c r="C63" s="426" t="s">
        <v>260</v>
      </c>
      <c r="D63" s="307"/>
      <c r="E63" s="112">
        <v>6</v>
      </c>
      <c r="F63" s="113"/>
      <c r="G63" s="195"/>
      <c r="H63" s="196">
        <f>I63+J63</f>
        <v>228</v>
      </c>
      <c r="I63" s="427">
        <v>76</v>
      </c>
      <c r="J63" s="303">
        <f>K63+L63+M63</f>
        <v>152</v>
      </c>
      <c r="K63" s="303">
        <v>88</v>
      </c>
      <c r="L63" s="303">
        <v>40</v>
      </c>
      <c r="M63" s="303">
        <v>24</v>
      </c>
      <c r="N63" s="303" t="e">
        <f>N64+#REF!</f>
        <v>#REF!</v>
      </c>
      <c r="O63" s="303" t="e">
        <f>O64+#REF!</f>
        <v>#REF!</v>
      </c>
      <c r="P63" s="303" t="e">
        <f>P64+#REF!</f>
        <v>#REF!</v>
      </c>
      <c r="Q63" s="303" t="e">
        <f>Q64+#REF!</f>
        <v>#REF!</v>
      </c>
      <c r="R63" s="303" t="e">
        <f>R64+#REF!</f>
        <v>#REF!</v>
      </c>
      <c r="S63" s="957"/>
      <c r="T63" s="303"/>
      <c r="U63" s="303"/>
      <c r="V63" s="303"/>
      <c r="W63" s="303"/>
      <c r="X63" s="958"/>
      <c r="Y63" s="957"/>
      <c r="Z63" s="303"/>
      <c r="AA63" s="303"/>
      <c r="AB63" s="303"/>
      <c r="AC63" s="303"/>
      <c r="AD63" s="958"/>
      <c r="AE63" s="41">
        <f>70-18</f>
        <v>52</v>
      </c>
      <c r="AF63" s="42">
        <v>30</v>
      </c>
      <c r="AG63" s="42"/>
      <c r="AH63" s="36">
        <f>82+18</f>
        <v>100</v>
      </c>
      <c r="AI63" s="43">
        <v>10</v>
      </c>
      <c r="AJ63" s="111">
        <v>24</v>
      </c>
      <c r="AK63" s="628"/>
      <c r="AL63" s="573"/>
      <c r="AM63" s="573"/>
      <c r="AN63" s="573"/>
      <c r="AO63" s="573"/>
      <c r="AP63" s="629"/>
      <c r="AQ63" s="804"/>
      <c r="AR63" s="724"/>
      <c r="AS63" s="724"/>
      <c r="AT63" s="724"/>
      <c r="AU63" s="724"/>
      <c r="AV63" s="724"/>
    </row>
    <row r="64" spans="1:48" ht="24.75" customHeight="1">
      <c r="A64" s="478" t="s">
        <v>193</v>
      </c>
      <c r="B64" s="878" t="s">
        <v>55</v>
      </c>
      <c r="C64" s="391"/>
      <c r="D64" s="138"/>
      <c r="E64" s="139"/>
      <c r="F64" s="111" t="s">
        <v>0</v>
      </c>
      <c r="G64" s="41"/>
      <c r="H64" s="28"/>
      <c r="I64" s="37"/>
      <c r="J64" s="28">
        <v>72</v>
      </c>
      <c r="K64" s="28"/>
      <c r="L64" s="36"/>
      <c r="M64" s="42"/>
      <c r="N64" s="126"/>
      <c r="O64" s="36"/>
      <c r="P64" s="36"/>
      <c r="Q64" s="51"/>
      <c r="R64" s="36"/>
      <c r="S64" s="959"/>
      <c r="T64" s="960"/>
      <c r="U64" s="960"/>
      <c r="V64" s="960"/>
      <c r="W64" s="960"/>
      <c r="X64" s="961"/>
      <c r="Y64" s="1055"/>
      <c r="Z64" s="1056"/>
      <c r="AA64" s="1056"/>
      <c r="AB64" s="1056"/>
      <c r="AC64" s="1056"/>
      <c r="AD64" s="1057"/>
      <c r="AE64" s="41"/>
      <c r="AF64" s="42"/>
      <c r="AG64" s="42"/>
      <c r="AH64" s="36"/>
      <c r="AI64" s="43">
        <v>72</v>
      </c>
      <c r="AJ64" s="111"/>
      <c r="AK64" s="630"/>
      <c r="AL64" s="631"/>
      <c r="AM64" s="631"/>
      <c r="AN64" s="631"/>
      <c r="AO64" s="631"/>
      <c r="AP64" s="632"/>
      <c r="AQ64" s="805"/>
      <c r="AR64" s="757"/>
      <c r="AS64" s="757"/>
      <c r="AT64" s="758"/>
      <c r="AU64" s="759"/>
      <c r="AV64" s="760"/>
    </row>
    <row r="65" spans="1:48" ht="43.5" customHeight="1">
      <c r="A65" s="506" t="s">
        <v>90</v>
      </c>
      <c r="B65" s="315" t="s">
        <v>249</v>
      </c>
      <c r="C65" s="242" t="s">
        <v>81</v>
      </c>
      <c r="D65" s="138"/>
      <c r="E65" s="36">
        <v>6</v>
      </c>
      <c r="F65" s="141"/>
      <c r="G65" s="41"/>
      <c r="H65" s="26">
        <f>I65+J65</f>
        <v>138</v>
      </c>
      <c r="I65" s="37">
        <f>J65/2</f>
        <v>46</v>
      </c>
      <c r="J65" s="28">
        <f>K65+L65+M65</f>
        <v>92</v>
      </c>
      <c r="K65" s="28">
        <f>AE65-AF65+(AH65-AI65)</f>
        <v>46</v>
      </c>
      <c r="L65" s="36">
        <v>46</v>
      </c>
      <c r="M65" s="42"/>
      <c r="N65" s="219"/>
      <c r="O65" s="36"/>
      <c r="P65" s="36"/>
      <c r="Q65" s="36"/>
      <c r="R65" s="36"/>
      <c r="S65" s="921"/>
      <c r="T65" s="35"/>
      <c r="U65" s="35"/>
      <c r="V65" s="35"/>
      <c r="W65" s="35"/>
      <c r="X65" s="1108"/>
      <c r="Y65" s="1055"/>
      <c r="Z65" s="1056"/>
      <c r="AA65" s="1056"/>
      <c r="AB65" s="1056"/>
      <c r="AC65" s="1056"/>
      <c r="AD65" s="1057"/>
      <c r="AE65" s="41"/>
      <c r="AF65" s="42"/>
      <c r="AG65" s="42"/>
      <c r="AH65" s="36">
        <f>110-70+52</f>
        <v>92</v>
      </c>
      <c r="AI65" s="43">
        <v>46</v>
      </c>
      <c r="AJ65" s="111"/>
      <c r="AK65" s="630"/>
      <c r="AL65" s="631"/>
      <c r="AM65" s="631"/>
      <c r="AN65" s="631"/>
      <c r="AO65" s="631"/>
      <c r="AP65" s="632"/>
      <c r="AQ65" s="805"/>
      <c r="AR65" s="757"/>
      <c r="AS65" s="757"/>
      <c r="AT65" s="758"/>
      <c r="AU65" s="759"/>
      <c r="AV65" s="760"/>
    </row>
    <row r="66" spans="1:48" ht="43.5" customHeight="1">
      <c r="A66" s="506" t="s">
        <v>271</v>
      </c>
      <c r="B66" s="315" t="s">
        <v>272</v>
      </c>
      <c r="C66" s="242" t="s">
        <v>82</v>
      </c>
      <c r="D66" s="138"/>
      <c r="E66" s="36"/>
      <c r="F66" s="111">
        <v>5</v>
      </c>
      <c r="G66" s="41"/>
      <c r="H66" s="26">
        <f>I66+J66</f>
        <v>105</v>
      </c>
      <c r="I66" s="37">
        <f>J66/2</f>
        <v>35</v>
      </c>
      <c r="J66" s="28">
        <f>K66+L66+M66</f>
        <v>70</v>
      </c>
      <c r="K66" s="28">
        <f>AE66-AF66</f>
        <v>56</v>
      </c>
      <c r="L66" s="36">
        <v>14</v>
      </c>
      <c r="M66" s="42"/>
      <c r="N66" s="219"/>
      <c r="O66" s="36"/>
      <c r="P66" s="36"/>
      <c r="Q66" s="36"/>
      <c r="R66" s="36"/>
      <c r="S66" s="921"/>
      <c r="T66" s="35"/>
      <c r="U66" s="35"/>
      <c r="V66" s="35"/>
      <c r="W66" s="35"/>
      <c r="X66" s="1108"/>
      <c r="Y66" s="1055"/>
      <c r="Z66" s="1056"/>
      <c r="AA66" s="1056"/>
      <c r="AB66" s="1056"/>
      <c r="AC66" s="1056"/>
      <c r="AD66" s="1057"/>
      <c r="AE66" s="41">
        <v>70</v>
      </c>
      <c r="AF66" s="42">
        <v>14</v>
      </c>
      <c r="AG66" s="42"/>
      <c r="AH66" s="36"/>
      <c r="AI66" s="43"/>
      <c r="AJ66" s="111"/>
      <c r="AK66" s="630"/>
      <c r="AL66" s="631"/>
      <c r="AM66" s="631"/>
      <c r="AN66" s="631"/>
      <c r="AO66" s="631"/>
      <c r="AP66" s="632"/>
      <c r="AQ66" s="805"/>
      <c r="AR66" s="757"/>
      <c r="AS66" s="757"/>
      <c r="AT66" s="758"/>
      <c r="AU66" s="759"/>
      <c r="AV66" s="760"/>
    </row>
    <row r="67" spans="1:48" ht="21.75" customHeight="1">
      <c r="A67" s="506" t="s">
        <v>194</v>
      </c>
      <c r="B67" s="220" t="s">
        <v>55</v>
      </c>
      <c r="C67" s="224"/>
      <c r="D67" s="138"/>
      <c r="E67" s="139"/>
      <c r="F67" s="141"/>
      <c r="G67" s="41"/>
      <c r="H67" s="26"/>
      <c r="I67" s="37"/>
      <c r="J67" s="28">
        <v>72</v>
      </c>
      <c r="K67" s="28"/>
      <c r="L67" s="36"/>
      <c r="M67" s="42"/>
      <c r="N67" s="126"/>
      <c r="O67" s="36"/>
      <c r="P67" s="36"/>
      <c r="Q67" s="51"/>
      <c r="R67" s="36"/>
      <c r="S67" s="959"/>
      <c r="T67" s="960"/>
      <c r="U67" s="960"/>
      <c r="V67" s="960"/>
      <c r="W67" s="960"/>
      <c r="X67" s="961"/>
      <c r="Y67" s="1055"/>
      <c r="Z67" s="1056"/>
      <c r="AA67" s="1056"/>
      <c r="AB67" s="1056"/>
      <c r="AC67" s="1056"/>
      <c r="AD67" s="1057"/>
      <c r="AE67" s="41"/>
      <c r="AF67" s="42"/>
      <c r="AG67" s="42"/>
      <c r="AH67" s="36"/>
      <c r="AI67" s="43">
        <v>72</v>
      </c>
      <c r="AJ67" s="111"/>
      <c r="AK67" s="630"/>
      <c r="AL67" s="631"/>
      <c r="AM67" s="631"/>
      <c r="AN67" s="631"/>
      <c r="AO67" s="631"/>
      <c r="AP67" s="632"/>
      <c r="AQ67" s="805"/>
      <c r="AR67" s="757"/>
      <c r="AS67" s="757"/>
      <c r="AT67" s="758"/>
      <c r="AU67" s="759"/>
      <c r="AV67" s="760"/>
    </row>
    <row r="68" spans="1:48" ht="24" customHeight="1" thickBot="1">
      <c r="A68" s="507" t="s">
        <v>252</v>
      </c>
      <c r="B68" s="222" t="s">
        <v>56</v>
      </c>
      <c r="C68" s="243"/>
      <c r="D68" s="223"/>
      <c r="E68" s="145"/>
      <c r="F68" s="147"/>
      <c r="G68" s="198"/>
      <c r="H68" s="199"/>
      <c r="I68" s="200"/>
      <c r="J68" s="201">
        <v>72</v>
      </c>
      <c r="K68" s="201"/>
      <c r="L68" s="202"/>
      <c r="M68" s="205"/>
      <c r="N68" s="203"/>
      <c r="O68" s="202"/>
      <c r="P68" s="202"/>
      <c r="Q68" s="204"/>
      <c r="R68" s="202"/>
      <c r="S68" s="962"/>
      <c r="T68" s="963"/>
      <c r="U68" s="963"/>
      <c r="V68" s="963"/>
      <c r="W68" s="963"/>
      <c r="X68" s="964"/>
      <c r="Y68" s="1058"/>
      <c r="Z68" s="1059"/>
      <c r="AA68" s="1059"/>
      <c r="AB68" s="1059"/>
      <c r="AC68" s="1059"/>
      <c r="AD68" s="1060"/>
      <c r="AE68" s="198"/>
      <c r="AF68" s="205"/>
      <c r="AG68" s="205"/>
      <c r="AH68" s="202"/>
      <c r="AI68" s="1124"/>
      <c r="AJ68" s="1125"/>
      <c r="AK68" s="633"/>
      <c r="AL68" s="634">
        <v>72</v>
      </c>
      <c r="AM68" s="634"/>
      <c r="AN68" s="634"/>
      <c r="AO68" s="634"/>
      <c r="AP68" s="635"/>
      <c r="AQ68" s="806"/>
      <c r="AR68" s="807"/>
      <c r="AS68" s="807"/>
      <c r="AT68" s="808"/>
      <c r="AU68" s="809"/>
      <c r="AV68" s="810"/>
    </row>
    <row r="69" spans="1:48" ht="75.75" thickBot="1">
      <c r="A69" s="1211" t="s">
        <v>59</v>
      </c>
      <c r="B69" s="1212" t="s">
        <v>195</v>
      </c>
      <c r="C69" s="1213" t="s">
        <v>267</v>
      </c>
      <c r="D69" s="1214">
        <v>1</v>
      </c>
      <c r="E69" s="1164">
        <v>1</v>
      </c>
      <c r="F69" s="1209">
        <v>4</v>
      </c>
      <c r="G69" s="1166"/>
      <c r="H69" s="1167">
        <f aca="true" t="shared" si="18" ref="H69:M69">SUM(H70:H77)</f>
        <v>723</v>
      </c>
      <c r="I69" s="1210">
        <f t="shared" si="18"/>
        <v>241</v>
      </c>
      <c r="J69" s="1210">
        <f t="shared" si="18"/>
        <v>806</v>
      </c>
      <c r="K69" s="1210">
        <f t="shared" si="18"/>
        <v>332</v>
      </c>
      <c r="L69" s="1210">
        <f t="shared" si="18"/>
        <v>150</v>
      </c>
      <c r="M69" s="1215">
        <f t="shared" si="18"/>
        <v>0</v>
      </c>
      <c r="N69" s="1216">
        <f>SUM(N70:N92)</f>
        <v>0</v>
      </c>
      <c r="O69" s="1210">
        <f>SUM(O70:O92)</f>
        <v>0</v>
      </c>
      <c r="P69" s="1210">
        <f>SUM(P70:P92)</f>
        <v>0</v>
      </c>
      <c r="Q69" s="1210">
        <f>SUM(Q70:Q92)</f>
        <v>0</v>
      </c>
      <c r="R69" s="1217">
        <f>SUM(R70:R92)</f>
        <v>0</v>
      </c>
      <c r="S69" s="1167">
        <f>SUM(S70:S77)</f>
        <v>0</v>
      </c>
      <c r="T69" s="1167">
        <f aca="true" t="shared" si="19" ref="T69:AV69">SUM(T70:T77)</f>
        <v>0</v>
      </c>
      <c r="U69" s="1167">
        <f t="shared" si="19"/>
        <v>0</v>
      </c>
      <c r="V69" s="1167">
        <f t="shared" si="19"/>
        <v>0</v>
      </c>
      <c r="W69" s="1167">
        <f t="shared" si="19"/>
        <v>0</v>
      </c>
      <c r="X69" s="1167">
        <f t="shared" si="19"/>
        <v>0</v>
      </c>
      <c r="Y69" s="1167">
        <f t="shared" si="19"/>
        <v>0</v>
      </c>
      <c r="Z69" s="1167">
        <f t="shared" si="19"/>
        <v>0</v>
      </c>
      <c r="AA69" s="1167">
        <f t="shared" si="19"/>
        <v>0</v>
      </c>
      <c r="AB69" s="1167">
        <f t="shared" si="19"/>
        <v>230</v>
      </c>
      <c r="AC69" s="1167">
        <f t="shared" si="19"/>
        <v>168</v>
      </c>
      <c r="AD69" s="1167">
        <f t="shared" si="19"/>
        <v>0</v>
      </c>
      <c r="AE69" s="1167">
        <f t="shared" si="19"/>
        <v>90</v>
      </c>
      <c r="AF69" s="1167">
        <f t="shared" si="19"/>
        <v>112</v>
      </c>
      <c r="AG69" s="1167">
        <f t="shared" si="19"/>
        <v>0</v>
      </c>
      <c r="AH69" s="1167">
        <f t="shared" si="19"/>
        <v>0</v>
      </c>
      <c r="AI69" s="1167">
        <f t="shared" si="19"/>
        <v>0</v>
      </c>
      <c r="AJ69" s="1167">
        <f t="shared" si="19"/>
        <v>0</v>
      </c>
      <c r="AK69" s="1167">
        <f t="shared" si="19"/>
        <v>143</v>
      </c>
      <c r="AL69" s="1167">
        <f t="shared" si="19"/>
        <v>50</v>
      </c>
      <c r="AM69" s="1167">
        <f t="shared" si="19"/>
        <v>0</v>
      </c>
      <c r="AN69" s="1167">
        <f t="shared" si="19"/>
        <v>19</v>
      </c>
      <c r="AO69" s="1167">
        <f t="shared" si="19"/>
        <v>144</v>
      </c>
      <c r="AP69" s="1167">
        <f t="shared" si="19"/>
        <v>0</v>
      </c>
      <c r="AQ69" s="1167">
        <f t="shared" si="19"/>
        <v>0</v>
      </c>
      <c r="AR69" s="1167">
        <f t="shared" si="19"/>
        <v>0</v>
      </c>
      <c r="AS69" s="1167">
        <f t="shared" si="19"/>
        <v>0</v>
      </c>
      <c r="AT69" s="1167">
        <f t="shared" si="19"/>
        <v>0</v>
      </c>
      <c r="AU69" s="1167">
        <f t="shared" si="19"/>
        <v>0</v>
      </c>
      <c r="AV69" s="1167">
        <f t="shared" si="19"/>
        <v>0</v>
      </c>
    </row>
    <row r="70" spans="1:48" ht="28.5">
      <c r="A70" s="429" t="s">
        <v>60</v>
      </c>
      <c r="B70" s="430" t="s">
        <v>197</v>
      </c>
      <c r="C70" s="431" t="s">
        <v>215</v>
      </c>
      <c r="D70" s="432"/>
      <c r="E70" s="428"/>
      <c r="F70" s="113">
        <v>4.5</v>
      </c>
      <c r="G70" s="195"/>
      <c r="H70" s="196">
        <f>I70+J70</f>
        <v>426</v>
      </c>
      <c r="I70" s="427">
        <v>142</v>
      </c>
      <c r="J70" s="303">
        <f>K70+L70+M70</f>
        <v>284</v>
      </c>
      <c r="K70" s="303">
        <v>184</v>
      </c>
      <c r="L70" s="112">
        <v>100</v>
      </c>
      <c r="M70" s="206"/>
      <c r="N70" s="433"/>
      <c r="O70" s="112"/>
      <c r="P70" s="112"/>
      <c r="Q70" s="114"/>
      <c r="R70" s="112"/>
      <c r="S70" s="965"/>
      <c r="T70" s="966"/>
      <c r="U70" s="966"/>
      <c r="V70" s="966"/>
      <c r="W70" s="966"/>
      <c r="X70" s="967"/>
      <c r="Y70" s="1061"/>
      <c r="Z70" s="112"/>
      <c r="AA70" s="112"/>
      <c r="AB70" s="112">
        <v>194</v>
      </c>
      <c r="AC70" s="112">
        <v>60</v>
      </c>
      <c r="AD70" s="206"/>
      <c r="AE70" s="1050">
        <v>90</v>
      </c>
      <c r="AF70" s="206">
        <v>40</v>
      </c>
      <c r="AG70" s="206"/>
      <c r="AH70" s="112"/>
      <c r="AI70" s="227"/>
      <c r="AJ70" s="113"/>
      <c r="AK70" s="636"/>
      <c r="AL70" s="613"/>
      <c r="AM70" s="613"/>
      <c r="AN70" s="613"/>
      <c r="AO70" s="613"/>
      <c r="AP70" s="637"/>
      <c r="AQ70" s="811"/>
      <c r="AR70" s="778"/>
      <c r="AS70" s="778"/>
      <c r="AT70" s="779"/>
      <c r="AU70" s="780"/>
      <c r="AV70" s="781"/>
    </row>
    <row r="71" spans="1:48" ht="15">
      <c r="A71" s="197" t="s">
        <v>200</v>
      </c>
      <c r="B71" s="164" t="s">
        <v>55</v>
      </c>
      <c r="C71" s="154"/>
      <c r="D71" s="140"/>
      <c r="E71" s="139"/>
      <c r="F71" s="141"/>
      <c r="G71" s="41"/>
      <c r="H71" s="26"/>
      <c r="I71" s="37"/>
      <c r="J71" s="28">
        <v>72</v>
      </c>
      <c r="K71" s="28"/>
      <c r="L71" s="36"/>
      <c r="M71" s="42"/>
      <c r="N71" s="126"/>
      <c r="O71" s="36"/>
      <c r="P71" s="36"/>
      <c r="Q71" s="51"/>
      <c r="R71" s="36"/>
      <c r="S71" s="959"/>
      <c r="T71" s="960"/>
      <c r="U71" s="960"/>
      <c r="V71" s="960"/>
      <c r="W71" s="960"/>
      <c r="X71" s="961"/>
      <c r="Y71" s="58"/>
      <c r="Z71" s="36"/>
      <c r="AA71" s="36"/>
      <c r="AB71" s="36"/>
      <c r="AC71" s="36"/>
      <c r="AD71" s="42"/>
      <c r="AE71" s="219"/>
      <c r="AF71" s="42">
        <v>72</v>
      </c>
      <c r="AG71" s="42"/>
      <c r="AH71" s="36"/>
      <c r="AI71" s="43"/>
      <c r="AJ71" s="111"/>
      <c r="AK71" s="638"/>
      <c r="AL71" s="600"/>
      <c r="AM71" s="600"/>
      <c r="AN71" s="600"/>
      <c r="AO71" s="600"/>
      <c r="AP71" s="604"/>
      <c r="AQ71" s="756"/>
      <c r="AR71" s="757"/>
      <c r="AS71" s="757"/>
      <c r="AT71" s="758"/>
      <c r="AU71" s="759"/>
      <c r="AV71" s="760"/>
    </row>
    <row r="72" spans="1:48" ht="15">
      <c r="A72" s="484" t="s">
        <v>201</v>
      </c>
      <c r="B72" s="207" t="s">
        <v>56</v>
      </c>
      <c r="C72" s="485"/>
      <c r="D72" s="143"/>
      <c r="E72" s="142"/>
      <c r="F72" s="144"/>
      <c r="G72" s="117"/>
      <c r="H72" s="208"/>
      <c r="I72" s="209"/>
      <c r="J72" s="210">
        <v>72</v>
      </c>
      <c r="K72" s="210"/>
      <c r="L72" s="115"/>
      <c r="M72" s="116"/>
      <c r="N72" s="211"/>
      <c r="O72" s="115"/>
      <c r="P72" s="115"/>
      <c r="Q72" s="212"/>
      <c r="R72" s="115"/>
      <c r="S72" s="968"/>
      <c r="T72" s="969"/>
      <c r="U72" s="969"/>
      <c r="V72" s="969"/>
      <c r="W72" s="969"/>
      <c r="X72" s="970"/>
      <c r="Y72" s="1062"/>
      <c r="Z72" s="115"/>
      <c r="AA72" s="115"/>
      <c r="AB72" s="115"/>
      <c r="AC72" s="115"/>
      <c r="AD72" s="116"/>
      <c r="AE72" s="1126"/>
      <c r="AF72" s="116"/>
      <c r="AG72" s="116"/>
      <c r="AH72" s="115"/>
      <c r="AI72" s="118"/>
      <c r="AJ72" s="1127"/>
      <c r="AK72" s="639"/>
      <c r="AL72" s="616"/>
      <c r="AM72" s="616"/>
      <c r="AN72" s="616"/>
      <c r="AO72" s="616">
        <v>72</v>
      </c>
      <c r="AP72" s="608"/>
      <c r="AQ72" s="812"/>
      <c r="AR72" s="765"/>
      <c r="AS72" s="765"/>
      <c r="AT72" s="762"/>
      <c r="AU72" s="763"/>
      <c r="AV72" s="782"/>
    </row>
    <row r="73" spans="1:48" ht="40.5" customHeight="1">
      <c r="A73" s="486" t="s">
        <v>198</v>
      </c>
      <c r="B73" s="487" t="s">
        <v>199</v>
      </c>
      <c r="C73" s="485" t="s">
        <v>216</v>
      </c>
      <c r="D73" s="491">
        <v>7</v>
      </c>
      <c r="E73" s="459">
        <v>8</v>
      </c>
      <c r="F73" s="455"/>
      <c r="G73" s="464"/>
      <c r="H73" s="490">
        <v>243</v>
      </c>
      <c r="I73" s="457">
        <v>81</v>
      </c>
      <c r="J73" s="458">
        <v>162</v>
      </c>
      <c r="K73" s="458">
        <v>112</v>
      </c>
      <c r="L73" s="459">
        <v>50</v>
      </c>
      <c r="M73" s="460"/>
      <c r="N73" s="461"/>
      <c r="O73" s="459"/>
      <c r="P73" s="459"/>
      <c r="Q73" s="462"/>
      <c r="R73" s="459"/>
      <c r="S73" s="971"/>
      <c r="T73" s="972"/>
      <c r="U73" s="972"/>
      <c r="V73" s="972"/>
      <c r="W73" s="972"/>
      <c r="X73" s="973"/>
      <c r="Y73" s="1063"/>
      <c r="Z73" s="459"/>
      <c r="AA73" s="459"/>
      <c r="AB73" s="459"/>
      <c r="AC73" s="459"/>
      <c r="AD73" s="460"/>
      <c r="AE73" s="491"/>
      <c r="AF73" s="460"/>
      <c r="AG73" s="460"/>
      <c r="AH73" s="459"/>
      <c r="AI73" s="441"/>
      <c r="AJ73" s="463"/>
      <c r="AK73" s="640">
        <f>107+36</f>
        <v>143</v>
      </c>
      <c r="AL73" s="641">
        <v>50</v>
      </c>
      <c r="AM73" s="641"/>
      <c r="AN73" s="641">
        <f>55-36</f>
        <v>19</v>
      </c>
      <c r="AO73" s="641"/>
      <c r="AP73" s="642"/>
      <c r="AQ73" s="813"/>
      <c r="AR73" s="789"/>
      <c r="AS73" s="789"/>
      <c r="AT73" s="790"/>
      <c r="AU73" s="791"/>
      <c r="AV73" s="798"/>
    </row>
    <row r="74" spans="1:48" ht="15">
      <c r="A74" s="486" t="s">
        <v>202</v>
      </c>
      <c r="B74" s="487" t="s">
        <v>55</v>
      </c>
      <c r="C74" s="519"/>
      <c r="D74" s="489"/>
      <c r="E74" s="454"/>
      <c r="F74" s="455"/>
      <c r="G74" s="464"/>
      <c r="H74" s="490"/>
      <c r="I74" s="457"/>
      <c r="J74" s="458">
        <v>72</v>
      </c>
      <c r="K74" s="458"/>
      <c r="L74" s="459"/>
      <c r="M74" s="460"/>
      <c r="N74" s="461"/>
      <c r="O74" s="459"/>
      <c r="P74" s="459"/>
      <c r="Q74" s="462"/>
      <c r="R74" s="459"/>
      <c r="S74" s="971"/>
      <c r="T74" s="972"/>
      <c r="U74" s="972"/>
      <c r="V74" s="972"/>
      <c r="W74" s="972"/>
      <c r="X74" s="973"/>
      <c r="Y74" s="1063"/>
      <c r="Z74" s="459"/>
      <c r="AA74" s="459"/>
      <c r="AB74" s="459"/>
      <c r="AC74" s="459"/>
      <c r="AD74" s="460"/>
      <c r="AE74" s="491"/>
      <c r="AF74" s="460"/>
      <c r="AG74" s="460"/>
      <c r="AH74" s="459"/>
      <c r="AI74" s="441"/>
      <c r="AJ74" s="463"/>
      <c r="AK74" s="645"/>
      <c r="AL74" s="621"/>
      <c r="AM74" s="621"/>
      <c r="AN74" s="621"/>
      <c r="AO74" s="621">
        <v>72</v>
      </c>
      <c r="AP74" s="646"/>
      <c r="AQ74" s="813"/>
      <c r="AR74" s="789"/>
      <c r="AS74" s="789"/>
      <c r="AT74" s="790"/>
      <c r="AU74" s="791"/>
      <c r="AV74" s="798"/>
    </row>
    <row r="75" spans="1:48" ht="42.75">
      <c r="A75" s="465" t="s">
        <v>203</v>
      </c>
      <c r="B75" s="492" t="s">
        <v>204</v>
      </c>
      <c r="C75" s="879" t="s">
        <v>238</v>
      </c>
      <c r="D75" s="493"/>
      <c r="E75" s="494"/>
      <c r="F75" s="504">
        <v>4</v>
      </c>
      <c r="G75" s="496"/>
      <c r="H75" s="497">
        <v>54</v>
      </c>
      <c r="I75" s="498">
        <v>18</v>
      </c>
      <c r="J75" s="499">
        <v>36</v>
      </c>
      <c r="K75" s="499">
        <v>36</v>
      </c>
      <c r="L75" s="500"/>
      <c r="M75" s="501"/>
      <c r="N75" s="502"/>
      <c r="O75" s="500"/>
      <c r="P75" s="500"/>
      <c r="Q75" s="503"/>
      <c r="R75" s="500"/>
      <c r="S75" s="974"/>
      <c r="T75" s="975"/>
      <c r="U75" s="975"/>
      <c r="V75" s="975"/>
      <c r="W75" s="975"/>
      <c r="X75" s="976"/>
      <c r="Y75" s="1064"/>
      <c r="Z75" s="500"/>
      <c r="AA75" s="500"/>
      <c r="AB75" s="500">
        <v>36</v>
      </c>
      <c r="AC75" s="500"/>
      <c r="AD75" s="501"/>
      <c r="AE75" s="1128"/>
      <c r="AF75" s="501"/>
      <c r="AG75" s="501"/>
      <c r="AH75" s="500"/>
      <c r="AI75" s="440"/>
      <c r="AJ75" s="504"/>
      <c r="AK75" s="643"/>
      <c r="AL75" s="624"/>
      <c r="AM75" s="624"/>
      <c r="AN75" s="624"/>
      <c r="AO75" s="624"/>
      <c r="AP75" s="644"/>
      <c r="AQ75" s="814"/>
      <c r="AR75" s="794"/>
      <c r="AS75" s="794"/>
      <c r="AT75" s="795"/>
      <c r="AU75" s="796"/>
      <c r="AV75" s="797"/>
    </row>
    <row r="76" spans="1:48" ht="15">
      <c r="A76" s="484" t="s">
        <v>205</v>
      </c>
      <c r="B76" s="207" t="s">
        <v>55</v>
      </c>
      <c r="C76" s="488"/>
      <c r="D76" s="489"/>
      <c r="E76" s="454"/>
      <c r="F76" s="455"/>
      <c r="G76" s="464"/>
      <c r="H76" s="490"/>
      <c r="I76" s="457"/>
      <c r="J76" s="458">
        <v>108</v>
      </c>
      <c r="K76" s="458"/>
      <c r="L76" s="459"/>
      <c r="M76" s="460"/>
      <c r="N76" s="461"/>
      <c r="O76" s="459"/>
      <c r="P76" s="459"/>
      <c r="Q76" s="462"/>
      <c r="R76" s="459"/>
      <c r="S76" s="971"/>
      <c r="T76" s="972"/>
      <c r="U76" s="972"/>
      <c r="V76" s="972"/>
      <c r="W76" s="972"/>
      <c r="X76" s="973"/>
      <c r="Y76" s="1063"/>
      <c r="Z76" s="459"/>
      <c r="AA76" s="459"/>
      <c r="AB76" s="459"/>
      <c r="AC76" s="459">
        <v>108</v>
      </c>
      <c r="AD76" s="460"/>
      <c r="AE76" s="491"/>
      <c r="AF76" s="460"/>
      <c r="AG76" s="460"/>
      <c r="AH76" s="459"/>
      <c r="AI76" s="441"/>
      <c r="AJ76" s="463"/>
      <c r="AK76" s="645"/>
      <c r="AL76" s="621"/>
      <c r="AM76" s="621"/>
      <c r="AN76" s="621"/>
      <c r="AO76" s="621"/>
      <c r="AP76" s="646"/>
      <c r="AQ76" s="813"/>
      <c r="AR76" s="789"/>
      <c r="AS76" s="789"/>
      <c r="AT76" s="790"/>
      <c r="AU76" s="791"/>
      <c r="AV76" s="798"/>
    </row>
    <row r="77" spans="1:48" ht="15.75" thickBot="1">
      <c r="A77" s="505" t="s">
        <v>206</v>
      </c>
      <c r="B77" s="487" t="s">
        <v>56</v>
      </c>
      <c r="C77" s="482"/>
      <c r="D77" s="493"/>
      <c r="E77" s="494"/>
      <c r="F77" s="495"/>
      <c r="G77" s="496"/>
      <c r="H77" s="497"/>
      <c r="I77" s="498"/>
      <c r="J77" s="499"/>
      <c r="K77" s="499"/>
      <c r="L77" s="500"/>
      <c r="M77" s="501"/>
      <c r="N77" s="502"/>
      <c r="O77" s="500"/>
      <c r="P77" s="500"/>
      <c r="Q77" s="503"/>
      <c r="R77" s="500"/>
      <c r="S77" s="974"/>
      <c r="T77" s="975"/>
      <c r="U77" s="975"/>
      <c r="V77" s="975"/>
      <c r="W77" s="975"/>
      <c r="X77" s="976"/>
      <c r="Y77" s="1064"/>
      <c r="Z77" s="500"/>
      <c r="AA77" s="500"/>
      <c r="AB77" s="500"/>
      <c r="AC77" s="500"/>
      <c r="AD77" s="501"/>
      <c r="AE77" s="1128"/>
      <c r="AF77" s="501"/>
      <c r="AG77" s="501"/>
      <c r="AH77" s="500"/>
      <c r="AI77" s="440"/>
      <c r="AJ77" s="504"/>
      <c r="AK77" s="643"/>
      <c r="AL77" s="624"/>
      <c r="AM77" s="624"/>
      <c r="AN77" s="624"/>
      <c r="AO77" s="624"/>
      <c r="AP77" s="644"/>
      <c r="AQ77" s="814"/>
      <c r="AR77" s="794"/>
      <c r="AS77" s="794"/>
      <c r="AT77" s="795"/>
      <c r="AU77" s="796"/>
      <c r="AV77" s="797"/>
    </row>
    <row r="78" spans="1:48" ht="105.75" thickBot="1">
      <c r="A78" s="1211" t="s">
        <v>61</v>
      </c>
      <c r="B78" s="1212" t="s">
        <v>217</v>
      </c>
      <c r="C78" s="1213" t="s">
        <v>233</v>
      </c>
      <c r="D78" s="1214" t="s">
        <v>0</v>
      </c>
      <c r="E78" s="1164" t="s">
        <v>0</v>
      </c>
      <c r="F78" s="1209">
        <v>2</v>
      </c>
      <c r="G78" s="1163"/>
      <c r="H78" s="1210">
        <f>SUM(H79:H81)</f>
        <v>387</v>
      </c>
      <c r="I78" s="1210">
        <f aca="true" t="shared" si="20" ref="I78:R78">SUM(I79:I81)</f>
        <v>129</v>
      </c>
      <c r="J78" s="1210">
        <f t="shared" si="20"/>
        <v>330</v>
      </c>
      <c r="K78" s="1210">
        <f t="shared" si="20"/>
        <v>174</v>
      </c>
      <c r="L78" s="1210">
        <f t="shared" si="20"/>
        <v>60</v>
      </c>
      <c r="M78" s="1210">
        <f t="shared" si="20"/>
        <v>24</v>
      </c>
      <c r="N78" s="1210">
        <f t="shared" si="20"/>
        <v>0</v>
      </c>
      <c r="O78" s="1210">
        <f t="shared" si="20"/>
        <v>0</v>
      </c>
      <c r="P78" s="1210">
        <f t="shared" si="20"/>
        <v>0</v>
      </c>
      <c r="Q78" s="1210">
        <f t="shared" si="20"/>
        <v>0</v>
      </c>
      <c r="R78" s="1210">
        <f t="shared" si="20"/>
        <v>0</v>
      </c>
      <c r="S78" s="1210">
        <f>SUM(S79:S81)</f>
        <v>0</v>
      </c>
      <c r="T78" s="1210">
        <f aca="true" t="shared" si="21" ref="T78:AV78">SUM(T79:T81)</f>
        <v>0</v>
      </c>
      <c r="U78" s="1210">
        <f t="shared" si="21"/>
        <v>0</v>
      </c>
      <c r="V78" s="1210">
        <f t="shared" si="21"/>
        <v>0</v>
      </c>
      <c r="W78" s="1210">
        <f t="shared" si="21"/>
        <v>0</v>
      </c>
      <c r="X78" s="1210">
        <f t="shared" si="21"/>
        <v>0</v>
      </c>
      <c r="Y78" s="1210">
        <f t="shared" si="21"/>
        <v>0</v>
      </c>
      <c r="Z78" s="1210">
        <f t="shared" si="21"/>
        <v>0</v>
      </c>
      <c r="AA78" s="1210">
        <f t="shared" si="21"/>
        <v>0</v>
      </c>
      <c r="AB78" s="1210">
        <f t="shared" si="21"/>
        <v>0</v>
      </c>
      <c r="AC78" s="1210">
        <f t="shared" si="21"/>
        <v>0</v>
      </c>
      <c r="AD78" s="1210">
        <f t="shared" si="21"/>
        <v>0</v>
      </c>
      <c r="AE78" s="1210">
        <f t="shared" si="21"/>
        <v>0</v>
      </c>
      <c r="AF78" s="1210">
        <f t="shared" si="21"/>
        <v>0</v>
      </c>
      <c r="AG78" s="1210">
        <f t="shared" si="21"/>
        <v>0</v>
      </c>
      <c r="AH78" s="1210">
        <f t="shared" si="21"/>
        <v>0</v>
      </c>
      <c r="AI78" s="1210">
        <f t="shared" si="21"/>
        <v>0</v>
      </c>
      <c r="AJ78" s="1210">
        <f t="shared" si="21"/>
        <v>0</v>
      </c>
      <c r="AK78" s="1210">
        <f t="shared" si="21"/>
        <v>0</v>
      </c>
      <c r="AL78" s="1210">
        <f t="shared" si="21"/>
        <v>0</v>
      </c>
      <c r="AM78" s="1210">
        <f t="shared" si="21"/>
        <v>0</v>
      </c>
      <c r="AN78" s="1210">
        <f t="shared" si="21"/>
        <v>0</v>
      </c>
      <c r="AO78" s="1210">
        <f t="shared" si="21"/>
        <v>0</v>
      </c>
      <c r="AP78" s="1210">
        <f t="shared" si="21"/>
        <v>0</v>
      </c>
      <c r="AQ78" s="1210">
        <f t="shared" si="21"/>
        <v>170</v>
      </c>
      <c r="AR78" s="1210">
        <f t="shared" si="21"/>
        <v>50</v>
      </c>
      <c r="AS78" s="1210">
        <f t="shared" si="21"/>
        <v>0</v>
      </c>
      <c r="AT78" s="1210">
        <f t="shared" si="21"/>
        <v>88</v>
      </c>
      <c r="AU78" s="1210">
        <f t="shared" si="21"/>
        <v>82</v>
      </c>
      <c r="AV78" s="1210">
        <f t="shared" si="21"/>
        <v>24</v>
      </c>
    </row>
    <row r="79" spans="1:48" ht="48" customHeight="1">
      <c r="A79" s="508" t="s">
        <v>91</v>
      </c>
      <c r="B79" s="430" t="s">
        <v>292</v>
      </c>
      <c r="C79" s="308" t="s">
        <v>222</v>
      </c>
      <c r="D79" s="432"/>
      <c r="E79" s="112"/>
      <c r="F79" s="520">
        <v>9.1</v>
      </c>
      <c r="G79" s="195"/>
      <c r="H79" s="196">
        <f>I79+J79</f>
        <v>387</v>
      </c>
      <c r="I79" s="427">
        <v>129</v>
      </c>
      <c r="J79" s="196">
        <f>K79+L79+M79</f>
        <v>258</v>
      </c>
      <c r="K79" s="303">
        <v>174</v>
      </c>
      <c r="L79" s="112">
        <v>60</v>
      </c>
      <c r="M79" s="206">
        <v>24</v>
      </c>
      <c r="N79" s="433"/>
      <c r="O79" s="112"/>
      <c r="P79" s="112"/>
      <c r="Q79" s="114"/>
      <c r="R79" s="112"/>
      <c r="S79" s="965"/>
      <c r="T79" s="966"/>
      <c r="U79" s="966"/>
      <c r="V79" s="966"/>
      <c r="W79" s="966"/>
      <c r="X79" s="967"/>
      <c r="Y79" s="1065"/>
      <c r="Z79" s="112"/>
      <c r="AA79" s="112"/>
      <c r="AB79" s="112"/>
      <c r="AC79" s="112"/>
      <c r="AD79" s="206"/>
      <c r="AE79" s="1050"/>
      <c r="AF79" s="206"/>
      <c r="AG79" s="206"/>
      <c r="AH79" s="112"/>
      <c r="AI79" s="227"/>
      <c r="AJ79" s="113"/>
      <c r="AK79" s="647"/>
      <c r="AL79" s="613"/>
      <c r="AM79" s="613"/>
      <c r="AN79" s="613"/>
      <c r="AO79" s="613"/>
      <c r="AP79" s="637"/>
      <c r="AQ79" s="811">
        <v>170</v>
      </c>
      <c r="AR79" s="778">
        <v>50</v>
      </c>
      <c r="AS79" s="778"/>
      <c r="AT79" s="779">
        <v>88</v>
      </c>
      <c r="AU79" s="780">
        <v>10</v>
      </c>
      <c r="AV79" s="781">
        <v>24</v>
      </c>
    </row>
    <row r="80" spans="1:48" ht="15">
      <c r="A80" s="509" t="s">
        <v>62</v>
      </c>
      <c r="B80" s="164" t="s">
        <v>55</v>
      </c>
      <c r="C80" s="154"/>
      <c r="D80" s="140"/>
      <c r="E80" s="139"/>
      <c r="F80" s="141"/>
      <c r="G80" s="41"/>
      <c r="H80" s="26"/>
      <c r="I80" s="37"/>
      <c r="J80" s="28">
        <v>36</v>
      </c>
      <c r="K80" s="28"/>
      <c r="L80" s="36"/>
      <c r="M80" s="42"/>
      <c r="N80" s="126"/>
      <c r="O80" s="36"/>
      <c r="P80" s="36"/>
      <c r="Q80" s="51"/>
      <c r="R80" s="36"/>
      <c r="S80" s="959"/>
      <c r="T80" s="960"/>
      <c r="U80" s="960"/>
      <c r="V80" s="960"/>
      <c r="W80" s="960"/>
      <c r="X80" s="961"/>
      <c r="Y80" s="1066"/>
      <c r="Z80" s="36"/>
      <c r="AA80" s="36"/>
      <c r="AB80" s="36"/>
      <c r="AC80" s="36"/>
      <c r="AD80" s="42"/>
      <c r="AE80" s="219"/>
      <c r="AF80" s="42"/>
      <c r="AG80" s="42"/>
      <c r="AH80" s="36"/>
      <c r="AI80" s="43"/>
      <c r="AJ80" s="111"/>
      <c r="AK80" s="648"/>
      <c r="AL80" s="600"/>
      <c r="AM80" s="600"/>
      <c r="AN80" s="600"/>
      <c r="AO80" s="600"/>
      <c r="AP80" s="604"/>
      <c r="AQ80" s="756"/>
      <c r="AR80" s="757"/>
      <c r="AS80" s="757"/>
      <c r="AT80" s="758"/>
      <c r="AU80" s="759">
        <v>36</v>
      </c>
      <c r="AV80" s="760"/>
    </row>
    <row r="81" spans="1:48" ht="15.75" thickBot="1">
      <c r="A81" s="510" t="s">
        <v>63</v>
      </c>
      <c r="B81" s="207" t="s">
        <v>56</v>
      </c>
      <c r="C81" s="155"/>
      <c r="D81" s="143"/>
      <c r="E81" s="142"/>
      <c r="F81" s="144"/>
      <c r="G81" s="117"/>
      <c r="H81" s="208"/>
      <c r="I81" s="209"/>
      <c r="J81" s="210">
        <v>36</v>
      </c>
      <c r="K81" s="210"/>
      <c r="L81" s="115"/>
      <c r="M81" s="116"/>
      <c r="N81" s="211"/>
      <c r="O81" s="115"/>
      <c r="P81" s="115"/>
      <c r="Q81" s="212"/>
      <c r="R81" s="115"/>
      <c r="S81" s="962"/>
      <c r="T81" s="963"/>
      <c r="U81" s="963"/>
      <c r="V81" s="963"/>
      <c r="W81" s="963"/>
      <c r="X81" s="964"/>
      <c r="Y81" s="1067"/>
      <c r="Z81" s="115"/>
      <c r="AA81" s="115"/>
      <c r="AB81" s="115"/>
      <c r="AC81" s="115"/>
      <c r="AD81" s="116"/>
      <c r="AE81" s="1129"/>
      <c r="AF81" s="205"/>
      <c r="AG81" s="205"/>
      <c r="AH81" s="202"/>
      <c r="AI81" s="1124"/>
      <c r="AJ81" s="1125"/>
      <c r="AK81" s="649"/>
      <c r="AL81" s="616"/>
      <c r="AM81" s="616"/>
      <c r="AN81" s="616"/>
      <c r="AO81" s="616"/>
      <c r="AP81" s="608"/>
      <c r="AQ81" s="815"/>
      <c r="AR81" s="807"/>
      <c r="AS81" s="807"/>
      <c r="AT81" s="808"/>
      <c r="AU81" s="809">
        <v>36</v>
      </c>
      <c r="AV81" s="810"/>
    </row>
    <row r="82" spans="1:48" ht="45.75" customHeight="1" thickBot="1">
      <c r="A82" s="1211" t="s">
        <v>92</v>
      </c>
      <c r="B82" s="1218" t="s">
        <v>208</v>
      </c>
      <c r="C82" s="1213" t="s">
        <v>224</v>
      </c>
      <c r="D82" s="1219" t="s">
        <v>0</v>
      </c>
      <c r="E82" s="1164"/>
      <c r="F82" s="1209">
        <v>2</v>
      </c>
      <c r="G82" s="1163"/>
      <c r="H82" s="1210">
        <f>SUM(H83:H85)</f>
        <v>216</v>
      </c>
      <c r="I82" s="1210">
        <f aca="true" t="shared" si="22" ref="I82:R82">SUM(I83:I85)</f>
        <v>72</v>
      </c>
      <c r="J82" s="1210">
        <f t="shared" si="22"/>
        <v>216</v>
      </c>
      <c r="K82" s="1210">
        <f t="shared" si="22"/>
        <v>0</v>
      </c>
      <c r="L82" s="1210">
        <f t="shared" si="22"/>
        <v>144</v>
      </c>
      <c r="M82" s="1210">
        <f t="shared" si="22"/>
        <v>0</v>
      </c>
      <c r="N82" s="1210">
        <f t="shared" si="22"/>
        <v>0</v>
      </c>
      <c r="O82" s="1210">
        <f t="shared" si="22"/>
        <v>0</v>
      </c>
      <c r="P82" s="1210">
        <f t="shared" si="22"/>
        <v>0</v>
      </c>
      <c r="Q82" s="1210">
        <f t="shared" si="22"/>
        <v>0</v>
      </c>
      <c r="R82" s="1210">
        <f t="shared" si="22"/>
        <v>0</v>
      </c>
      <c r="S82" s="1210">
        <f>SUM(S83:S85)</f>
        <v>0</v>
      </c>
      <c r="T82" s="1210">
        <f aca="true" t="shared" si="23" ref="T82:AV82">SUM(T83:T85)</f>
        <v>0</v>
      </c>
      <c r="U82" s="1210">
        <f t="shared" si="23"/>
        <v>0</v>
      </c>
      <c r="V82" s="1210">
        <f t="shared" si="23"/>
        <v>0</v>
      </c>
      <c r="W82" s="1210">
        <f t="shared" si="23"/>
        <v>0</v>
      </c>
      <c r="X82" s="1210">
        <f t="shared" si="23"/>
        <v>0</v>
      </c>
      <c r="Y82" s="1210">
        <f t="shared" si="23"/>
        <v>0</v>
      </c>
      <c r="Z82" s="1210">
        <f t="shared" si="23"/>
        <v>0</v>
      </c>
      <c r="AA82" s="1210">
        <f t="shared" si="23"/>
        <v>0</v>
      </c>
      <c r="AB82" s="1210">
        <f t="shared" si="23"/>
        <v>0</v>
      </c>
      <c r="AC82" s="1210">
        <f t="shared" si="23"/>
        <v>0</v>
      </c>
      <c r="AD82" s="1210">
        <f t="shared" si="23"/>
        <v>0</v>
      </c>
      <c r="AE82" s="1210">
        <f t="shared" si="23"/>
        <v>50</v>
      </c>
      <c r="AF82" s="1210">
        <f t="shared" si="23"/>
        <v>50</v>
      </c>
      <c r="AG82" s="1210">
        <f t="shared" si="23"/>
        <v>0</v>
      </c>
      <c r="AH82" s="1210">
        <f t="shared" si="23"/>
        <v>94</v>
      </c>
      <c r="AI82" s="1210">
        <f t="shared" si="23"/>
        <v>94</v>
      </c>
      <c r="AJ82" s="1210">
        <f t="shared" si="23"/>
        <v>0</v>
      </c>
      <c r="AK82" s="1210">
        <f t="shared" si="23"/>
        <v>0</v>
      </c>
      <c r="AL82" s="1210">
        <f t="shared" si="23"/>
        <v>72</v>
      </c>
      <c r="AM82" s="1210">
        <f t="shared" si="23"/>
        <v>0</v>
      </c>
      <c r="AN82" s="1210">
        <f t="shared" si="23"/>
        <v>0</v>
      </c>
      <c r="AO82" s="1210">
        <f t="shared" si="23"/>
        <v>0</v>
      </c>
      <c r="AP82" s="1210">
        <f t="shared" si="23"/>
        <v>0</v>
      </c>
      <c r="AQ82" s="1210">
        <f t="shared" si="23"/>
        <v>0</v>
      </c>
      <c r="AR82" s="1210">
        <f t="shared" si="23"/>
        <v>0</v>
      </c>
      <c r="AS82" s="1210">
        <f t="shared" si="23"/>
        <v>0</v>
      </c>
      <c r="AT82" s="1210">
        <f t="shared" si="23"/>
        <v>0</v>
      </c>
      <c r="AU82" s="1210">
        <f t="shared" si="23"/>
        <v>0</v>
      </c>
      <c r="AV82" s="1210">
        <f t="shared" si="23"/>
        <v>0</v>
      </c>
    </row>
    <row r="83" spans="1:48" ht="60.75" customHeight="1" thickBot="1">
      <c r="A83" s="508" t="s">
        <v>229</v>
      </c>
      <c r="B83" s="887" t="s">
        <v>209</v>
      </c>
      <c r="C83" s="889" t="s">
        <v>82</v>
      </c>
      <c r="D83" s="884"/>
      <c r="E83" s="885"/>
      <c r="F83" s="886">
        <v>6</v>
      </c>
      <c r="G83" s="195"/>
      <c r="H83" s="196">
        <v>216</v>
      </c>
      <c r="I83" s="427">
        <v>72</v>
      </c>
      <c r="J83" s="196">
        <v>144</v>
      </c>
      <c r="K83" s="303"/>
      <c r="L83" s="112">
        <v>144</v>
      </c>
      <c r="M83" s="206"/>
      <c r="N83" s="433"/>
      <c r="O83" s="112"/>
      <c r="P83" s="112"/>
      <c r="Q83" s="114"/>
      <c r="R83" s="112"/>
      <c r="S83" s="925"/>
      <c r="T83" s="412"/>
      <c r="U83" s="412"/>
      <c r="V83" s="412"/>
      <c r="W83" s="412"/>
      <c r="X83" s="947"/>
      <c r="Y83" s="1065"/>
      <c r="Z83" s="112"/>
      <c r="AA83" s="112"/>
      <c r="AB83" s="112"/>
      <c r="AC83" s="112"/>
      <c r="AD83" s="206"/>
      <c r="AE83" s="1050">
        <v>50</v>
      </c>
      <c r="AF83" s="206">
        <v>50</v>
      </c>
      <c r="AG83" s="206"/>
      <c r="AH83" s="112">
        <v>94</v>
      </c>
      <c r="AI83" s="227">
        <v>94</v>
      </c>
      <c r="AJ83" s="113"/>
      <c r="AK83" s="647"/>
      <c r="AL83" s="613"/>
      <c r="AM83" s="613"/>
      <c r="AN83" s="613"/>
      <c r="AO83" s="613"/>
      <c r="AP83" s="637"/>
      <c r="AQ83" s="811"/>
      <c r="AR83" s="778"/>
      <c r="AS83" s="778"/>
      <c r="AT83" s="779"/>
      <c r="AU83" s="780"/>
      <c r="AV83" s="781"/>
    </row>
    <row r="84" spans="1:48" ht="33" customHeight="1">
      <c r="A84" s="526" t="s">
        <v>255</v>
      </c>
      <c r="B84" s="527" t="s">
        <v>55</v>
      </c>
      <c r="C84" s="888"/>
      <c r="D84" s="881"/>
      <c r="E84" s="882"/>
      <c r="F84" s="883"/>
      <c r="G84" s="532"/>
      <c r="H84" s="533"/>
      <c r="I84" s="534"/>
      <c r="J84" s="535">
        <v>36</v>
      </c>
      <c r="K84" s="536"/>
      <c r="L84" s="537"/>
      <c r="M84" s="538"/>
      <c r="N84" s="530"/>
      <c r="O84" s="528"/>
      <c r="P84" s="528"/>
      <c r="Q84" s="531"/>
      <c r="R84" s="529"/>
      <c r="S84" s="977"/>
      <c r="T84" s="978"/>
      <c r="U84" s="978"/>
      <c r="V84" s="978"/>
      <c r="W84" s="978"/>
      <c r="X84" s="979"/>
      <c r="Y84" s="1068"/>
      <c r="Z84" s="537"/>
      <c r="AA84" s="537"/>
      <c r="AB84" s="537"/>
      <c r="AC84" s="537"/>
      <c r="AD84" s="538"/>
      <c r="AE84" s="1130"/>
      <c r="AF84" s="1131"/>
      <c r="AG84" s="1131"/>
      <c r="AH84" s="537"/>
      <c r="AI84" s="1132"/>
      <c r="AJ84" s="538"/>
      <c r="AK84" s="650"/>
      <c r="AL84" s="651">
        <v>36</v>
      </c>
      <c r="AM84" s="651"/>
      <c r="AN84" s="651"/>
      <c r="AO84" s="651"/>
      <c r="AP84" s="652"/>
      <c r="AQ84" s="816"/>
      <c r="AR84" s="817"/>
      <c r="AS84" s="817"/>
      <c r="AT84" s="818"/>
      <c r="AU84" s="819"/>
      <c r="AV84" s="817"/>
    </row>
    <row r="85" spans="1:48" ht="40.5" customHeight="1" thickBot="1">
      <c r="A85" s="524" t="s">
        <v>256</v>
      </c>
      <c r="B85" s="525" t="s">
        <v>56</v>
      </c>
      <c r="C85" s="482"/>
      <c r="D85" s="493"/>
      <c r="E85" s="500"/>
      <c r="F85" s="504"/>
      <c r="G85" s="440"/>
      <c r="H85" s="539"/>
      <c r="I85" s="449"/>
      <c r="J85" s="483">
        <v>36</v>
      </c>
      <c r="K85" s="450"/>
      <c r="L85" s="304"/>
      <c r="M85" s="451"/>
      <c r="N85" s="502"/>
      <c r="O85" s="500"/>
      <c r="P85" s="500"/>
      <c r="Q85" s="503"/>
      <c r="R85" s="501"/>
      <c r="S85" s="980"/>
      <c r="T85" s="981"/>
      <c r="U85" s="981"/>
      <c r="V85" s="981"/>
      <c r="W85" s="981"/>
      <c r="X85" s="982"/>
      <c r="Y85" s="1069"/>
      <c r="Z85" s="304"/>
      <c r="AA85" s="304"/>
      <c r="AB85" s="304"/>
      <c r="AC85" s="304"/>
      <c r="AD85" s="451"/>
      <c r="AE85" s="1133"/>
      <c r="AF85" s="306"/>
      <c r="AG85" s="306"/>
      <c r="AH85" s="304"/>
      <c r="AI85" s="447"/>
      <c r="AJ85" s="451"/>
      <c r="AK85" s="653"/>
      <c r="AL85" s="626">
        <v>36</v>
      </c>
      <c r="AM85" s="626"/>
      <c r="AN85" s="626"/>
      <c r="AO85" s="626"/>
      <c r="AP85" s="627"/>
      <c r="AQ85" s="793"/>
      <c r="AR85" s="794"/>
      <c r="AS85" s="794"/>
      <c r="AT85" s="795"/>
      <c r="AU85" s="796"/>
      <c r="AV85" s="794"/>
    </row>
    <row r="86" spans="1:48" ht="45.75" customHeight="1" thickBot="1">
      <c r="A86" s="1251" t="s">
        <v>251</v>
      </c>
      <c r="B86" s="1252" t="s">
        <v>254</v>
      </c>
      <c r="C86" s="1213" t="s">
        <v>266</v>
      </c>
      <c r="D86" s="1219" t="s">
        <v>0</v>
      </c>
      <c r="E86" s="1164">
        <v>1</v>
      </c>
      <c r="F86" s="1209">
        <v>1</v>
      </c>
      <c r="G86" s="1163"/>
      <c r="H86" s="1210">
        <f aca="true" t="shared" si="24" ref="H86:M86">SUM(H87:H89)</f>
        <v>213</v>
      </c>
      <c r="I86" s="1210">
        <f t="shared" si="24"/>
        <v>71</v>
      </c>
      <c r="J86" s="1210">
        <f t="shared" si="24"/>
        <v>214</v>
      </c>
      <c r="K86" s="1210">
        <f t="shared" si="24"/>
        <v>102</v>
      </c>
      <c r="L86" s="1210">
        <f t="shared" si="24"/>
        <v>40</v>
      </c>
      <c r="M86" s="1215">
        <f t="shared" si="24"/>
        <v>0</v>
      </c>
      <c r="N86" s="1220">
        <f>SUM(N87:N87)</f>
        <v>0</v>
      </c>
      <c r="O86" s="1221">
        <f>SUM(O87:O87)</f>
        <v>0</v>
      </c>
      <c r="P86" s="1221">
        <f>SUM(P87:P87)</f>
        <v>0</v>
      </c>
      <c r="Q86" s="1221">
        <f>SUM(Q87:Q87)</f>
        <v>0</v>
      </c>
      <c r="R86" s="1222">
        <f>SUM(R87:R87)</f>
        <v>0</v>
      </c>
      <c r="S86" s="1167">
        <f>SUM(S87:S89)</f>
        <v>0</v>
      </c>
      <c r="T86" s="1167">
        <f aca="true" t="shared" si="25" ref="T86:AV86">SUM(T87:T89)</f>
        <v>0</v>
      </c>
      <c r="U86" s="1167">
        <f t="shared" si="25"/>
        <v>0</v>
      </c>
      <c r="V86" s="1167">
        <f t="shared" si="25"/>
        <v>0</v>
      </c>
      <c r="W86" s="1167">
        <f t="shared" si="25"/>
        <v>0</v>
      </c>
      <c r="X86" s="1167">
        <f t="shared" si="25"/>
        <v>0</v>
      </c>
      <c r="Y86" s="1167">
        <f t="shared" si="25"/>
        <v>0</v>
      </c>
      <c r="Z86" s="1167">
        <f t="shared" si="25"/>
        <v>0</v>
      </c>
      <c r="AA86" s="1167">
        <f t="shared" si="25"/>
        <v>0</v>
      </c>
      <c r="AB86" s="1167">
        <f t="shared" si="25"/>
        <v>0</v>
      </c>
      <c r="AC86" s="1167">
        <f t="shared" si="25"/>
        <v>0</v>
      </c>
      <c r="AD86" s="1167">
        <f t="shared" si="25"/>
        <v>0</v>
      </c>
      <c r="AE86" s="1167">
        <f t="shared" si="25"/>
        <v>0</v>
      </c>
      <c r="AF86" s="1167">
        <f t="shared" si="25"/>
        <v>0</v>
      </c>
      <c r="AG86" s="1167">
        <f t="shared" si="25"/>
        <v>0</v>
      </c>
      <c r="AH86" s="1167">
        <f t="shared" si="25"/>
        <v>0</v>
      </c>
      <c r="AI86" s="1167">
        <f t="shared" si="25"/>
        <v>0</v>
      </c>
      <c r="AJ86" s="1167">
        <f t="shared" si="25"/>
        <v>0</v>
      </c>
      <c r="AK86" s="1167">
        <f t="shared" si="25"/>
        <v>82</v>
      </c>
      <c r="AL86" s="1167">
        <f t="shared" si="25"/>
        <v>30</v>
      </c>
      <c r="AM86" s="1167">
        <f t="shared" si="25"/>
        <v>0</v>
      </c>
      <c r="AN86" s="1167">
        <f t="shared" si="25"/>
        <v>60</v>
      </c>
      <c r="AO86" s="1167">
        <f t="shared" si="25"/>
        <v>46</v>
      </c>
      <c r="AP86" s="1167">
        <f t="shared" si="25"/>
        <v>0</v>
      </c>
      <c r="AQ86" s="1167">
        <f t="shared" si="25"/>
        <v>0</v>
      </c>
      <c r="AR86" s="1167">
        <f t="shared" si="25"/>
        <v>36</v>
      </c>
      <c r="AS86" s="1167">
        <f t="shared" si="25"/>
        <v>0</v>
      </c>
      <c r="AT86" s="1167">
        <f t="shared" si="25"/>
        <v>0</v>
      </c>
      <c r="AU86" s="1167">
        <f t="shared" si="25"/>
        <v>0</v>
      </c>
      <c r="AV86" s="1167">
        <f t="shared" si="25"/>
        <v>0</v>
      </c>
    </row>
    <row r="87" spans="1:48" ht="24.75" customHeight="1">
      <c r="A87" s="479" t="s">
        <v>261</v>
      </c>
      <c r="B87" s="517" t="s">
        <v>254</v>
      </c>
      <c r="C87" s="518" t="s">
        <v>218</v>
      </c>
      <c r="D87" s="464"/>
      <c r="E87" s="459">
        <v>7</v>
      </c>
      <c r="F87" s="463"/>
      <c r="G87" s="441"/>
      <c r="H87" s="456">
        <f>SUM(I87:J87)</f>
        <v>213</v>
      </c>
      <c r="I87" s="457">
        <v>71</v>
      </c>
      <c r="J87" s="458">
        <v>142</v>
      </c>
      <c r="K87" s="458">
        <v>102</v>
      </c>
      <c r="L87" s="459">
        <v>40</v>
      </c>
      <c r="M87" s="460"/>
      <c r="N87" s="461"/>
      <c r="O87" s="459"/>
      <c r="P87" s="459"/>
      <c r="Q87" s="462"/>
      <c r="R87" s="459"/>
      <c r="S87" s="951"/>
      <c r="T87" s="952"/>
      <c r="U87" s="952"/>
      <c r="V87" s="458"/>
      <c r="W87" s="952"/>
      <c r="X87" s="953"/>
      <c r="Y87" s="1053"/>
      <c r="Z87" s="459"/>
      <c r="AA87" s="459"/>
      <c r="AB87" s="459"/>
      <c r="AC87" s="459"/>
      <c r="AD87" s="463"/>
      <c r="AE87" s="464"/>
      <c r="AF87" s="460"/>
      <c r="AG87" s="460"/>
      <c r="AH87" s="459"/>
      <c r="AI87" s="441"/>
      <c r="AJ87" s="460"/>
      <c r="AK87" s="890">
        <v>82</v>
      </c>
      <c r="AL87" s="541">
        <v>30</v>
      </c>
      <c r="AM87" s="541"/>
      <c r="AN87" s="541">
        <v>60</v>
      </c>
      <c r="AO87" s="541">
        <v>10</v>
      </c>
      <c r="AP87" s="542"/>
      <c r="AQ87" s="788"/>
      <c r="AR87" s="789"/>
      <c r="AS87" s="789"/>
      <c r="AT87" s="790"/>
      <c r="AU87" s="791"/>
      <c r="AV87" s="798"/>
    </row>
    <row r="88" spans="1:48" ht="15">
      <c r="A88" s="479" t="s">
        <v>262</v>
      </c>
      <c r="B88" s="220" t="s">
        <v>55</v>
      </c>
      <c r="C88" s="452"/>
      <c r="D88" s="453"/>
      <c r="E88" s="454"/>
      <c r="F88" s="455"/>
      <c r="G88" s="441"/>
      <c r="H88" s="456"/>
      <c r="I88" s="457"/>
      <c r="J88" s="458">
        <v>36</v>
      </c>
      <c r="K88" s="458"/>
      <c r="L88" s="459"/>
      <c r="M88" s="460"/>
      <c r="N88" s="461"/>
      <c r="O88" s="459"/>
      <c r="P88" s="459"/>
      <c r="Q88" s="462"/>
      <c r="R88" s="459"/>
      <c r="S88" s="951"/>
      <c r="T88" s="952"/>
      <c r="U88" s="952"/>
      <c r="V88" s="458"/>
      <c r="W88" s="952"/>
      <c r="X88" s="953"/>
      <c r="Y88" s="1053"/>
      <c r="Z88" s="459"/>
      <c r="AA88" s="459"/>
      <c r="AB88" s="459"/>
      <c r="AC88" s="459"/>
      <c r="AD88" s="463"/>
      <c r="AE88" s="464"/>
      <c r="AF88" s="460"/>
      <c r="AG88" s="460"/>
      <c r="AH88" s="459"/>
      <c r="AI88" s="441"/>
      <c r="AJ88" s="460"/>
      <c r="AK88" s="540"/>
      <c r="AL88" s="541"/>
      <c r="AM88" s="541"/>
      <c r="AN88" s="541"/>
      <c r="AO88" s="541">
        <v>36</v>
      </c>
      <c r="AP88" s="542"/>
      <c r="AQ88" s="788"/>
      <c r="AR88" s="789"/>
      <c r="AS88" s="789"/>
      <c r="AT88" s="790"/>
      <c r="AU88" s="791"/>
      <c r="AV88" s="798"/>
    </row>
    <row r="89" spans="1:48" ht="15.75" thickBot="1">
      <c r="A89" s="442" t="s">
        <v>263</v>
      </c>
      <c r="B89" s="221" t="s">
        <v>89</v>
      </c>
      <c r="C89" s="443"/>
      <c r="D89" s="444"/>
      <c r="E89" s="445"/>
      <c r="F89" s="446"/>
      <c r="G89" s="447"/>
      <c r="H89" s="448"/>
      <c r="I89" s="449"/>
      <c r="J89" s="450">
        <v>36</v>
      </c>
      <c r="K89" s="450"/>
      <c r="L89" s="304"/>
      <c r="M89" s="306"/>
      <c r="N89" s="310"/>
      <c r="O89" s="304"/>
      <c r="P89" s="304"/>
      <c r="Q89" s="305"/>
      <c r="R89" s="304"/>
      <c r="S89" s="980"/>
      <c r="T89" s="981"/>
      <c r="U89" s="981"/>
      <c r="V89" s="450"/>
      <c r="W89" s="981"/>
      <c r="X89" s="982"/>
      <c r="Y89" s="1070"/>
      <c r="Z89" s="304"/>
      <c r="AA89" s="304"/>
      <c r="AB89" s="304"/>
      <c r="AC89" s="304"/>
      <c r="AD89" s="451"/>
      <c r="AE89" s="1134"/>
      <c r="AF89" s="306"/>
      <c r="AG89" s="306"/>
      <c r="AH89" s="304"/>
      <c r="AI89" s="447"/>
      <c r="AJ89" s="306"/>
      <c r="AK89" s="543"/>
      <c r="AL89" s="544"/>
      <c r="AM89" s="544"/>
      <c r="AN89" s="544"/>
      <c r="AO89" s="544"/>
      <c r="AP89" s="545"/>
      <c r="AQ89" s="799"/>
      <c r="AR89" s="800">
        <v>36</v>
      </c>
      <c r="AS89" s="800"/>
      <c r="AT89" s="801"/>
      <c r="AU89" s="802"/>
      <c r="AV89" s="803"/>
    </row>
    <row r="90" spans="1:48" ht="45.75" customHeight="1" thickBot="1">
      <c r="A90" s="1251" t="s">
        <v>250</v>
      </c>
      <c r="B90" s="1252" t="s">
        <v>207</v>
      </c>
      <c r="C90" s="1213" t="s">
        <v>277</v>
      </c>
      <c r="D90" s="1214">
        <v>1</v>
      </c>
      <c r="E90" s="1164"/>
      <c r="F90" s="1209">
        <v>2</v>
      </c>
      <c r="G90" s="1163"/>
      <c r="H90" s="1210">
        <f aca="true" t="shared" si="26" ref="H90:AV90">SUM(H91:H93)</f>
        <v>243</v>
      </c>
      <c r="I90" s="1210">
        <f t="shared" si="26"/>
        <v>81</v>
      </c>
      <c r="J90" s="1210">
        <f t="shared" si="26"/>
        <v>234</v>
      </c>
      <c r="K90" s="1210">
        <f t="shared" si="26"/>
        <v>100</v>
      </c>
      <c r="L90" s="1210">
        <f t="shared" si="26"/>
        <v>62</v>
      </c>
      <c r="M90" s="1210">
        <f t="shared" si="26"/>
        <v>0</v>
      </c>
      <c r="N90" s="1210">
        <f t="shared" si="26"/>
        <v>0</v>
      </c>
      <c r="O90" s="1210">
        <f t="shared" si="26"/>
        <v>0</v>
      </c>
      <c r="P90" s="1210">
        <f t="shared" si="26"/>
        <v>0</v>
      </c>
      <c r="Q90" s="1210">
        <f t="shared" si="26"/>
        <v>0</v>
      </c>
      <c r="R90" s="1210">
        <f t="shared" si="26"/>
        <v>0</v>
      </c>
      <c r="S90" s="1210">
        <f t="shared" si="26"/>
        <v>0</v>
      </c>
      <c r="T90" s="1210">
        <f t="shared" si="26"/>
        <v>0</v>
      </c>
      <c r="U90" s="1210">
        <f t="shared" si="26"/>
        <v>0</v>
      </c>
      <c r="V90" s="1210">
        <f t="shared" si="26"/>
        <v>0</v>
      </c>
      <c r="W90" s="1210">
        <f t="shared" si="26"/>
        <v>0</v>
      </c>
      <c r="X90" s="1210">
        <f t="shared" si="26"/>
        <v>0</v>
      </c>
      <c r="Y90" s="1210">
        <f t="shared" si="26"/>
        <v>0</v>
      </c>
      <c r="Z90" s="1210">
        <f t="shared" si="26"/>
        <v>0</v>
      </c>
      <c r="AA90" s="1210">
        <f t="shared" si="26"/>
        <v>0</v>
      </c>
      <c r="AB90" s="1210">
        <f t="shared" si="26"/>
        <v>0</v>
      </c>
      <c r="AC90" s="1210">
        <f t="shared" si="26"/>
        <v>0</v>
      </c>
      <c r="AD90" s="1210">
        <f t="shared" si="26"/>
        <v>0</v>
      </c>
      <c r="AE90" s="1210">
        <f t="shared" si="26"/>
        <v>0</v>
      </c>
      <c r="AF90" s="1210">
        <f t="shared" si="26"/>
        <v>0</v>
      </c>
      <c r="AG90" s="1210">
        <f t="shared" si="26"/>
        <v>0</v>
      </c>
      <c r="AH90" s="1210">
        <f t="shared" si="26"/>
        <v>0</v>
      </c>
      <c r="AI90" s="1210">
        <f t="shared" si="26"/>
        <v>0</v>
      </c>
      <c r="AJ90" s="1210">
        <f t="shared" si="26"/>
        <v>0</v>
      </c>
      <c r="AK90" s="1210">
        <f t="shared" si="26"/>
        <v>45</v>
      </c>
      <c r="AL90" s="1210">
        <f t="shared" si="26"/>
        <v>0</v>
      </c>
      <c r="AM90" s="1210">
        <f t="shared" si="26"/>
        <v>0</v>
      </c>
      <c r="AN90" s="1210">
        <f t="shared" si="26"/>
        <v>117</v>
      </c>
      <c r="AO90" s="1210">
        <f t="shared" si="26"/>
        <v>98</v>
      </c>
      <c r="AP90" s="1210">
        <f t="shared" si="26"/>
        <v>0</v>
      </c>
      <c r="AQ90" s="1210">
        <f t="shared" si="26"/>
        <v>0</v>
      </c>
      <c r="AR90" s="1210">
        <f t="shared" si="26"/>
        <v>36</v>
      </c>
      <c r="AS90" s="1210">
        <f t="shared" si="26"/>
        <v>0</v>
      </c>
      <c r="AT90" s="1210">
        <f t="shared" si="26"/>
        <v>0</v>
      </c>
      <c r="AU90" s="1210">
        <f t="shared" si="26"/>
        <v>0</v>
      </c>
      <c r="AV90" s="1210">
        <f t="shared" si="26"/>
        <v>0</v>
      </c>
    </row>
    <row r="91" spans="1:48" ht="28.5">
      <c r="A91" s="486" t="s">
        <v>264</v>
      </c>
      <c r="B91" s="487" t="s">
        <v>207</v>
      </c>
      <c r="C91" s="485" t="s">
        <v>268</v>
      </c>
      <c r="D91" s="491">
        <v>7</v>
      </c>
      <c r="E91" s="459"/>
      <c r="F91" s="463">
        <v>8</v>
      </c>
      <c r="G91" s="464"/>
      <c r="H91" s="490">
        <v>243</v>
      </c>
      <c r="I91" s="457">
        <v>81</v>
      </c>
      <c r="J91" s="458">
        <v>162</v>
      </c>
      <c r="K91" s="458">
        <v>100</v>
      </c>
      <c r="L91" s="458">
        <f>AL91+AO91</f>
        <v>62</v>
      </c>
      <c r="M91" s="460"/>
      <c r="N91" s="461"/>
      <c r="O91" s="459"/>
      <c r="P91" s="459"/>
      <c r="Q91" s="462"/>
      <c r="R91" s="459"/>
      <c r="S91" s="971"/>
      <c r="T91" s="972"/>
      <c r="U91" s="972"/>
      <c r="V91" s="972"/>
      <c r="W91" s="972"/>
      <c r="X91" s="973"/>
      <c r="Y91" s="1063"/>
      <c r="Z91" s="459"/>
      <c r="AA91" s="459"/>
      <c r="AB91" s="459"/>
      <c r="AC91" s="459"/>
      <c r="AD91" s="460"/>
      <c r="AE91" s="491"/>
      <c r="AF91" s="460"/>
      <c r="AG91" s="460"/>
      <c r="AH91" s="459"/>
      <c r="AI91" s="441"/>
      <c r="AJ91" s="463"/>
      <c r="AK91" s="891">
        <v>45</v>
      </c>
      <c r="AL91" s="541"/>
      <c r="AM91" s="541"/>
      <c r="AN91" s="541">
        <v>117</v>
      </c>
      <c r="AO91" s="541">
        <v>62</v>
      </c>
      <c r="AP91" s="547"/>
      <c r="AQ91" s="813"/>
      <c r="AR91" s="789"/>
      <c r="AS91" s="789"/>
      <c r="AT91" s="790"/>
      <c r="AU91" s="791"/>
      <c r="AV91" s="798"/>
    </row>
    <row r="92" spans="1:48" ht="15">
      <c r="A92" s="505" t="s">
        <v>265</v>
      </c>
      <c r="B92" s="487" t="s">
        <v>55</v>
      </c>
      <c r="C92" s="488"/>
      <c r="D92" s="489"/>
      <c r="E92" s="454"/>
      <c r="F92" s="455"/>
      <c r="G92" s="464"/>
      <c r="H92" s="490"/>
      <c r="I92" s="457"/>
      <c r="J92" s="458">
        <v>36</v>
      </c>
      <c r="K92" s="458"/>
      <c r="L92" s="458"/>
      <c r="M92" s="460"/>
      <c r="N92" s="461"/>
      <c r="O92" s="459"/>
      <c r="P92" s="459"/>
      <c r="Q92" s="462"/>
      <c r="R92" s="459"/>
      <c r="S92" s="971"/>
      <c r="T92" s="972"/>
      <c r="U92" s="972"/>
      <c r="V92" s="972"/>
      <c r="W92" s="972"/>
      <c r="X92" s="973"/>
      <c r="Y92" s="1063"/>
      <c r="Z92" s="459"/>
      <c r="AA92" s="459"/>
      <c r="AB92" s="459"/>
      <c r="AC92" s="459"/>
      <c r="AD92" s="460"/>
      <c r="AE92" s="491"/>
      <c r="AF92" s="460"/>
      <c r="AG92" s="460"/>
      <c r="AH92" s="459"/>
      <c r="AI92" s="441"/>
      <c r="AJ92" s="463"/>
      <c r="AK92" s="546"/>
      <c r="AL92" s="541"/>
      <c r="AM92" s="541"/>
      <c r="AN92" s="541"/>
      <c r="AO92" s="541">
        <v>36</v>
      </c>
      <c r="AP92" s="547"/>
      <c r="AQ92" s="813"/>
      <c r="AR92" s="789"/>
      <c r="AS92" s="789"/>
      <c r="AT92" s="790"/>
      <c r="AU92" s="791"/>
      <c r="AV92" s="798"/>
    </row>
    <row r="93" spans="1:48" ht="40.5" customHeight="1" thickBot="1">
      <c r="A93" s="524" t="s">
        <v>275</v>
      </c>
      <c r="B93" s="525" t="s">
        <v>56</v>
      </c>
      <c r="C93" s="482"/>
      <c r="D93" s="493"/>
      <c r="E93" s="500"/>
      <c r="F93" s="504"/>
      <c r="G93" s="440"/>
      <c r="H93" s="539"/>
      <c r="I93" s="449"/>
      <c r="J93" s="483">
        <v>36</v>
      </c>
      <c r="K93" s="450"/>
      <c r="L93" s="304"/>
      <c r="M93" s="451"/>
      <c r="N93" s="502"/>
      <c r="O93" s="500"/>
      <c r="P93" s="500"/>
      <c r="Q93" s="503"/>
      <c r="R93" s="501"/>
      <c r="S93" s="980"/>
      <c r="T93" s="981"/>
      <c r="U93" s="981"/>
      <c r="V93" s="981"/>
      <c r="W93" s="981"/>
      <c r="X93" s="982"/>
      <c r="Y93" s="1069"/>
      <c r="Z93" s="304"/>
      <c r="AA93" s="304"/>
      <c r="AB93" s="304"/>
      <c r="AC93" s="304"/>
      <c r="AD93" s="451"/>
      <c r="AE93" s="1133"/>
      <c r="AF93" s="306"/>
      <c r="AG93" s="306"/>
      <c r="AH93" s="304"/>
      <c r="AI93" s="447"/>
      <c r="AJ93" s="451"/>
      <c r="AK93" s="892"/>
      <c r="AL93" s="544"/>
      <c r="AM93" s="544"/>
      <c r="AN93" s="544"/>
      <c r="AO93" s="544"/>
      <c r="AP93" s="545"/>
      <c r="AQ93" s="793"/>
      <c r="AR93" s="794">
        <v>36</v>
      </c>
      <c r="AS93" s="794"/>
      <c r="AT93" s="795"/>
      <c r="AU93" s="796"/>
      <c r="AV93" s="794"/>
    </row>
    <row r="94" spans="1:48" s="104" customFormat="1" ht="28.5" customHeight="1" thickBot="1">
      <c r="A94" s="1240"/>
      <c r="B94" s="1241" t="s">
        <v>64</v>
      </c>
      <c r="C94" s="1242" t="s">
        <v>285</v>
      </c>
      <c r="D94" s="1243">
        <v>16</v>
      </c>
      <c r="E94" s="1244">
        <v>39</v>
      </c>
      <c r="F94" s="1245">
        <v>24</v>
      </c>
      <c r="G94" s="1246"/>
      <c r="H94" s="1247">
        <f aca="true" t="shared" si="27" ref="H94:AV94">H9+H18+H23+H31+H34</f>
        <v>8541</v>
      </c>
      <c r="I94" s="1248">
        <f t="shared" si="27"/>
        <v>2925</v>
      </c>
      <c r="J94" s="1248">
        <f t="shared" si="27"/>
        <v>6732</v>
      </c>
      <c r="K94" s="1248">
        <f t="shared" si="27"/>
        <v>3588</v>
      </c>
      <c r="L94" s="1248">
        <f t="shared" si="27"/>
        <v>1932</v>
      </c>
      <c r="M94" s="1248">
        <f t="shared" si="27"/>
        <v>96</v>
      </c>
      <c r="N94" s="1248" t="e">
        <f t="shared" si="27"/>
        <v>#REF!</v>
      </c>
      <c r="O94" s="1248" t="e">
        <f t="shared" si="27"/>
        <v>#REF!</v>
      </c>
      <c r="P94" s="1248" t="e">
        <f t="shared" si="27"/>
        <v>#REF!</v>
      </c>
      <c r="Q94" s="1248" t="e">
        <f t="shared" si="27"/>
        <v>#REF!</v>
      </c>
      <c r="R94" s="1248" t="e">
        <f t="shared" si="27"/>
        <v>#REF!</v>
      </c>
      <c r="S94" s="1249">
        <f t="shared" si="27"/>
        <v>576</v>
      </c>
      <c r="T94" s="1249">
        <f t="shared" si="27"/>
        <v>122</v>
      </c>
      <c r="U94" s="1249">
        <f t="shared" si="27"/>
        <v>0</v>
      </c>
      <c r="V94" s="1249">
        <f t="shared" si="27"/>
        <v>828</v>
      </c>
      <c r="W94" s="1249">
        <f t="shared" si="27"/>
        <v>173</v>
      </c>
      <c r="X94" s="1249">
        <f t="shared" si="27"/>
        <v>0</v>
      </c>
      <c r="Y94" s="1249">
        <f t="shared" si="27"/>
        <v>612</v>
      </c>
      <c r="Z94" s="1249">
        <f t="shared" si="27"/>
        <v>278</v>
      </c>
      <c r="AA94" s="1249">
        <f t="shared" si="27"/>
        <v>0</v>
      </c>
      <c r="AB94" s="1249">
        <f t="shared" si="27"/>
        <v>684</v>
      </c>
      <c r="AC94" s="1249">
        <f t="shared" si="27"/>
        <v>356</v>
      </c>
      <c r="AD94" s="1249">
        <f t="shared" si="27"/>
        <v>0</v>
      </c>
      <c r="AE94" s="1249">
        <f t="shared" si="27"/>
        <v>450</v>
      </c>
      <c r="AF94" s="1249">
        <f t="shared" si="27"/>
        <v>320</v>
      </c>
      <c r="AG94" s="1249">
        <f t="shared" si="27"/>
        <v>0</v>
      </c>
      <c r="AH94" s="1250">
        <f t="shared" si="27"/>
        <v>594</v>
      </c>
      <c r="AI94" s="1250">
        <f t="shared" si="27"/>
        <v>550</v>
      </c>
      <c r="AJ94" s="1249">
        <f t="shared" si="27"/>
        <v>24</v>
      </c>
      <c r="AK94" s="1248">
        <f t="shared" si="27"/>
        <v>450</v>
      </c>
      <c r="AL94" s="1248">
        <f t="shared" si="27"/>
        <v>287</v>
      </c>
      <c r="AM94" s="1248">
        <f t="shared" si="27"/>
        <v>24</v>
      </c>
      <c r="AN94" s="1248">
        <f t="shared" si="27"/>
        <v>522</v>
      </c>
      <c r="AO94" s="1248">
        <f t="shared" si="27"/>
        <v>515</v>
      </c>
      <c r="AP94" s="1248">
        <f t="shared" si="27"/>
        <v>24</v>
      </c>
      <c r="AQ94" s="1248">
        <f t="shared" si="27"/>
        <v>504</v>
      </c>
      <c r="AR94" s="1248">
        <f t="shared" si="27"/>
        <v>190</v>
      </c>
      <c r="AS94" s="1248">
        <f t="shared" si="27"/>
        <v>0</v>
      </c>
      <c r="AT94" s="1248">
        <f t="shared" si="27"/>
        <v>396</v>
      </c>
      <c r="AU94" s="1248">
        <f t="shared" si="27"/>
        <v>154</v>
      </c>
      <c r="AV94" s="1248">
        <f t="shared" si="27"/>
        <v>24</v>
      </c>
    </row>
    <row r="95" spans="1:48" s="52" customFormat="1" ht="12.75" customHeight="1" hidden="1">
      <c r="A95"/>
      <c r="B95" s="161"/>
      <c r="C95" s="159"/>
      <c r="D95" s="148"/>
      <c r="E95" s="149"/>
      <c r="F95" s="150"/>
      <c r="G95"/>
      <c r="H95"/>
      <c r="I95"/>
      <c r="J95"/>
      <c r="K95"/>
      <c r="L95"/>
      <c r="M95"/>
      <c r="N95" s="434"/>
      <c r="O95" s="435"/>
      <c r="P95" s="435"/>
      <c r="Q95" s="435"/>
      <c r="R95" s="435"/>
      <c r="S95" s="983"/>
      <c r="T95" s="984"/>
      <c r="U95" s="984"/>
      <c r="V95" s="984"/>
      <c r="W95" s="984"/>
      <c r="X95" s="985"/>
      <c r="Y95" s="1061"/>
      <c r="Z95" s="1071"/>
      <c r="AA95" s="1071"/>
      <c r="AB95" s="1071"/>
      <c r="AC95" s="1071"/>
      <c r="AD95" s="1072"/>
      <c r="AE95" s="1135"/>
      <c r="AF95" s="1072"/>
      <c r="AG95" s="1072"/>
      <c r="AH95" s="1071"/>
      <c r="AI95" s="1136"/>
      <c r="AJ95" s="1137"/>
      <c r="AK95" s="654"/>
      <c r="AL95" s="655"/>
      <c r="AM95" s="655"/>
      <c r="AN95" s="655"/>
      <c r="AO95" s="655"/>
      <c r="AP95" s="656"/>
      <c r="AQ95" s="820"/>
      <c r="AR95" s="821"/>
      <c r="AS95" s="821"/>
      <c r="AT95" s="822"/>
      <c r="AU95" s="823"/>
      <c r="AV95" s="824"/>
    </row>
    <row r="96" spans="1:48" s="52" customFormat="1" ht="12.75" customHeight="1" hidden="1">
      <c r="A96"/>
      <c r="B96" s="161"/>
      <c r="C96" s="159"/>
      <c r="D96" s="148"/>
      <c r="E96" s="149"/>
      <c r="F96" s="150"/>
      <c r="G96"/>
      <c r="H96"/>
      <c r="I96"/>
      <c r="J96"/>
      <c r="K96"/>
      <c r="L96"/>
      <c r="M96"/>
      <c r="N96" s="127"/>
      <c r="O96" s="53"/>
      <c r="P96" s="53"/>
      <c r="Q96" s="53"/>
      <c r="R96" s="53"/>
      <c r="S96" s="959"/>
      <c r="T96" s="960"/>
      <c r="U96" s="960"/>
      <c r="V96" s="919"/>
      <c r="W96" s="919"/>
      <c r="X96" s="920"/>
      <c r="Y96" s="1045"/>
      <c r="Z96" s="231"/>
      <c r="AA96" s="231"/>
      <c r="AB96" s="35"/>
      <c r="AC96" s="35"/>
      <c r="AD96" s="153"/>
      <c r="AE96" s="921"/>
      <c r="AF96" s="153"/>
      <c r="AG96" s="153"/>
      <c r="AH96" s="35"/>
      <c r="AI96" s="1107"/>
      <c r="AJ96" s="1117"/>
      <c r="AK96" s="657"/>
      <c r="AL96" s="658"/>
      <c r="AM96" s="658"/>
      <c r="AN96" s="659"/>
      <c r="AO96" s="659"/>
      <c r="AP96" s="660"/>
      <c r="AQ96" s="825"/>
      <c r="AR96" s="826"/>
      <c r="AS96" s="826"/>
      <c r="AT96" s="827"/>
      <c r="AU96" s="828"/>
      <c r="AV96" s="829"/>
    </row>
    <row r="97" spans="1:48" ht="30.75" customHeight="1">
      <c r="A97" s="158" t="s">
        <v>65</v>
      </c>
      <c r="B97" s="165" t="s">
        <v>118</v>
      </c>
      <c r="C97" s="154"/>
      <c r="D97" s="140"/>
      <c r="E97" s="139"/>
      <c r="F97" s="141"/>
      <c r="G97" s="58"/>
      <c r="H97" s="17"/>
      <c r="I97" s="55"/>
      <c r="J97" s="16"/>
      <c r="K97" s="54"/>
      <c r="L97" s="54"/>
      <c r="M97" s="56"/>
      <c r="N97" s="128"/>
      <c r="O97" s="57"/>
      <c r="P97" s="57"/>
      <c r="Q97" s="57"/>
      <c r="R97" s="57"/>
      <c r="S97" s="986"/>
      <c r="T97" s="987"/>
      <c r="U97" s="987"/>
      <c r="V97" s="987"/>
      <c r="W97" s="987"/>
      <c r="X97" s="988"/>
      <c r="Y97" s="58"/>
      <c r="Z97" s="54"/>
      <c r="AA97" s="54"/>
      <c r="AB97" s="54"/>
      <c r="AC97" s="54"/>
      <c r="AD97" s="1073"/>
      <c r="AE97" s="1138"/>
      <c r="AF97" s="1073"/>
      <c r="AG97" s="1073"/>
      <c r="AH97" s="54"/>
      <c r="AI97" s="1139"/>
      <c r="AJ97" s="1117"/>
      <c r="AK97" s="638"/>
      <c r="AL97" s="661"/>
      <c r="AM97" s="661"/>
      <c r="AN97" s="661"/>
      <c r="AO97" s="661"/>
      <c r="AP97" s="662"/>
      <c r="AQ97" s="830"/>
      <c r="AR97" s="831"/>
      <c r="AS97" s="831"/>
      <c r="AT97" s="832">
        <v>4</v>
      </c>
      <c r="AU97" s="833"/>
      <c r="AV97" s="761"/>
    </row>
    <row r="98" spans="1:48" ht="12.75" customHeight="1" hidden="1">
      <c r="A98" s="34"/>
      <c r="B98" s="161"/>
      <c r="C98" s="159"/>
      <c r="D98" s="140"/>
      <c r="E98" s="139"/>
      <c r="F98" s="141"/>
      <c r="G98" s="58"/>
      <c r="H98" s="17"/>
      <c r="I98" s="55"/>
      <c r="J98" s="16"/>
      <c r="K98" s="54"/>
      <c r="L98" s="54"/>
      <c r="M98" s="56"/>
      <c r="N98" s="128"/>
      <c r="O98" s="57"/>
      <c r="P98" s="57"/>
      <c r="Q98" s="57"/>
      <c r="R98" s="57"/>
      <c r="S98" s="986"/>
      <c r="T98" s="987"/>
      <c r="U98" s="987"/>
      <c r="V98" s="987"/>
      <c r="W98" s="987"/>
      <c r="X98" s="988"/>
      <c r="Y98" s="58"/>
      <c r="Z98" s="54"/>
      <c r="AA98" s="54"/>
      <c r="AB98" s="54"/>
      <c r="AC98" s="54"/>
      <c r="AD98" s="1073"/>
      <c r="AE98" s="1138"/>
      <c r="AF98" s="1073"/>
      <c r="AG98" s="1073"/>
      <c r="AH98" s="54"/>
      <c r="AI98" s="1139"/>
      <c r="AJ98" s="1117"/>
      <c r="AK98" s="638"/>
      <c r="AL98" s="661"/>
      <c r="AM98" s="661"/>
      <c r="AN98" s="661"/>
      <c r="AO98" s="661"/>
      <c r="AP98" s="662"/>
      <c r="AQ98" s="830"/>
      <c r="AR98" s="831"/>
      <c r="AS98" s="831"/>
      <c r="AT98" s="832"/>
      <c r="AU98" s="833"/>
      <c r="AV98" s="761"/>
    </row>
    <row r="99" spans="1:48" ht="30.75" customHeight="1" thickBot="1">
      <c r="A99" s="158" t="s">
        <v>66</v>
      </c>
      <c r="B99" s="166" t="s">
        <v>119</v>
      </c>
      <c r="C99" s="160"/>
      <c r="D99" s="146"/>
      <c r="E99" s="145"/>
      <c r="F99" s="147"/>
      <c r="G99" s="58"/>
      <c r="H99" s="17"/>
      <c r="I99" s="55"/>
      <c r="J99" s="16"/>
      <c r="K99" s="54"/>
      <c r="L99" s="54"/>
      <c r="M99" s="56"/>
      <c r="N99" s="129"/>
      <c r="O99" s="130"/>
      <c r="P99" s="130"/>
      <c r="Q99" s="130"/>
      <c r="R99" s="130"/>
      <c r="S99" s="989"/>
      <c r="T99" s="990"/>
      <c r="U99" s="990"/>
      <c r="V99" s="990"/>
      <c r="W99" s="990"/>
      <c r="X99" s="991"/>
      <c r="Y99" s="58"/>
      <c r="Z99" s="54"/>
      <c r="AA99" s="54"/>
      <c r="AB99" s="54"/>
      <c r="AC99" s="54"/>
      <c r="AD99" s="1073"/>
      <c r="AE99" s="1140"/>
      <c r="AF99" s="218"/>
      <c r="AG99" s="218"/>
      <c r="AH99" s="228"/>
      <c r="AI99" s="1086"/>
      <c r="AJ99" s="1141"/>
      <c r="AK99" s="638"/>
      <c r="AL99" s="661"/>
      <c r="AM99" s="661"/>
      <c r="AN99" s="661"/>
      <c r="AO99" s="661"/>
      <c r="AP99" s="662"/>
      <c r="AQ99" s="834"/>
      <c r="AR99" s="835"/>
      <c r="AS99" s="835"/>
      <c r="AT99" s="836">
        <v>6</v>
      </c>
      <c r="AU99" s="837"/>
      <c r="AV99" s="838"/>
    </row>
    <row r="100" spans="1:48" ht="12.75" customHeight="1" hidden="1">
      <c r="A100"/>
      <c r="C100" s="10"/>
      <c r="N100" s="121"/>
      <c r="O100" s="122"/>
      <c r="P100" s="122"/>
      <c r="Q100" s="122"/>
      <c r="R100" s="122"/>
      <c r="S100" s="992"/>
      <c r="T100" s="993"/>
      <c r="U100" s="993"/>
      <c r="V100" s="993"/>
      <c r="W100" s="993"/>
      <c r="X100" s="994"/>
      <c r="Y100" s="41"/>
      <c r="Z100" s="36"/>
      <c r="AA100" s="36"/>
      <c r="AB100" s="36"/>
      <c r="AC100" s="36"/>
      <c r="AD100" s="42"/>
      <c r="AE100" s="1050"/>
      <c r="AF100" s="206"/>
      <c r="AG100" s="206"/>
      <c r="AH100" s="112"/>
      <c r="AI100" s="227"/>
      <c r="AJ100" s="113"/>
      <c r="AK100" s="599"/>
      <c r="AL100" s="600"/>
      <c r="AM100" s="600"/>
      <c r="AN100" s="600"/>
      <c r="AO100" s="600"/>
      <c r="AP100" s="604"/>
      <c r="AQ100" s="811"/>
      <c r="AR100" s="778"/>
      <c r="AS100" s="778"/>
      <c r="AT100" s="779"/>
      <c r="AU100" s="780"/>
      <c r="AV100" s="781"/>
    </row>
    <row r="101" spans="1:48" ht="12.75" customHeight="1" hidden="1">
      <c r="A101"/>
      <c r="C101" s="10"/>
      <c r="N101" s="59"/>
      <c r="O101" s="39"/>
      <c r="P101" s="39"/>
      <c r="Q101" s="39"/>
      <c r="R101" s="39"/>
      <c r="S101" s="995"/>
      <c r="T101" s="919"/>
      <c r="U101" s="919"/>
      <c r="V101" s="919"/>
      <c r="W101" s="919"/>
      <c r="X101" s="920"/>
      <c r="Y101" s="41"/>
      <c r="Z101" s="36"/>
      <c r="AA101" s="36"/>
      <c r="AB101" s="36"/>
      <c r="AC101" s="36"/>
      <c r="AD101" s="42"/>
      <c r="AE101" s="219"/>
      <c r="AF101" s="42"/>
      <c r="AG101" s="42"/>
      <c r="AH101" s="36"/>
      <c r="AI101" s="43"/>
      <c r="AJ101" s="111"/>
      <c r="AK101" s="599"/>
      <c r="AL101" s="600"/>
      <c r="AM101" s="600"/>
      <c r="AN101" s="600"/>
      <c r="AO101" s="600"/>
      <c r="AP101" s="604"/>
      <c r="AQ101" s="756"/>
      <c r="AR101" s="757"/>
      <c r="AS101" s="757"/>
      <c r="AT101" s="758"/>
      <c r="AU101" s="759"/>
      <c r="AV101" s="760"/>
    </row>
    <row r="102" spans="1:48" ht="12.75" customHeight="1" hidden="1">
      <c r="A102"/>
      <c r="C102" s="10"/>
      <c r="N102" s="94"/>
      <c r="O102" s="95"/>
      <c r="P102" s="95"/>
      <c r="Q102" s="95"/>
      <c r="R102" s="95"/>
      <c r="S102" s="996"/>
      <c r="T102" s="997"/>
      <c r="U102" s="997"/>
      <c r="V102" s="997"/>
      <c r="W102" s="997"/>
      <c r="X102" s="998"/>
      <c r="Y102" s="1062"/>
      <c r="Z102" s="1074"/>
      <c r="AA102" s="1074"/>
      <c r="AB102" s="1074"/>
      <c r="AC102" s="1074"/>
      <c r="AD102" s="1075"/>
      <c r="AE102" s="1142"/>
      <c r="AF102" s="1075"/>
      <c r="AG102" s="1075"/>
      <c r="AH102" s="1074"/>
      <c r="AI102" s="60"/>
      <c r="AJ102" s="1143"/>
      <c r="AK102" s="639"/>
      <c r="AL102" s="663"/>
      <c r="AM102" s="663"/>
      <c r="AN102" s="663"/>
      <c r="AO102" s="663"/>
      <c r="AP102" s="664"/>
      <c r="AQ102" s="839"/>
      <c r="AR102" s="840"/>
      <c r="AS102" s="840"/>
      <c r="AT102" s="841"/>
      <c r="AU102" s="842"/>
      <c r="AV102" s="843"/>
    </row>
    <row r="103" spans="1:48" ht="24.75" customHeight="1" thickBot="1">
      <c r="A103" s="1334" t="s">
        <v>248</v>
      </c>
      <c r="B103" s="1335"/>
      <c r="C103" s="1335"/>
      <c r="D103" s="1335"/>
      <c r="E103" s="1335"/>
      <c r="F103" s="1335"/>
      <c r="G103" s="1335"/>
      <c r="H103" s="1335"/>
      <c r="I103" s="1336"/>
      <c r="J103" s="1390" t="s">
        <v>64</v>
      </c>
      <c r="K103" s="1364" t="s">
        <v>70</v>
      </c>
      <c r="L103" s="1365"/>
      <c r="M103" s="1366"/>
      <c r="N103" s="96">
        <v>12</v>
      </c>
      <c r="O103" s="97"/>
      <c r="P103" s="97"/>
      <c r="Q103" s="97">
        <v>12</v>
      </c>
      <c r="R103" s="97"/>
      <c r="S103" s="999">
        <v>10</v>
      </c>
      <c r="T103" s="1000"/>
      <c r="U103" s="1000"/>
      <c r="V103" s="1000">
        <v>12</v>
      </c>
      <c r="W103" s="1000"/>
      <c r="X103" s="1001"/>
      <c r="Y103" s="1076">
        <v>12</v>
      </c>
      <c r="Z103" s="229"/>
      <c r="AA103" s="229"/>
      <c r="AB103" s="229">
        <v>10</v>
      </c>
      <c r="AC103" s="229"/>
      <c r="AD103" s="230"/>
      <c r="AE103" s="1144">
        <v>9</v>
      </c>
      <c r="AF103" s="230"/>
      <c r="AG103" s="230"/>
      <c r="AH103" s="229">
        <v>8</v>
      </c>
      <c r="AI103" s="1145"/>
      <c r="AJ103" s="1146"/>
      <c r="AK103" s="665">
        <v>9</v>
      </c>
      <c r="AL103" s="666"/>
      <c r="AM103" s="666"/>
      <c r="AN103" s="666">
        <v>9</v>
      </c>
      <c r="AO103" s="666"/>
      <c r="AP103" s="667"/>
      <c r="AQ103" s="844">
        <v>9</v>
      </c>
      <c r="AR103" s="845"/>
      <c r="AS103" s="845"/>
      <c r="AT103" s="846">
        <v>8</v>
      </c>
      <c r="AU103" s="847"/>
      <c r="AV103" s="848"/>
    </row>
    <row r="104" spans="1:48" ht="24.75" customHeight="1" thickBot="1">
      <c r="A104" s="1367" t="s">
        <v>83</v>
      </c>
      <c r="B104" s="1368"/>
      <c r="C104" s="1368"/>
      <c r="D104" s="1368"/>
      <c r="E104" s="1368"/>
      <c r="F104" s="1368"/>
      <c r="G104" s="1368"/>
      <c r="H104" s="1368"/>
      <c r="I104" s="1369"/>
      <c r="J104" s="1391"/>
      <c r="K104" s="1361" t="s">
        <v>71</v>
      </c>
      <c r="L104" s="1362"/>
      <c r="M104" s="1363"/>
      <c r="N104" s="98">
        <v>0</v>
      </c>
      <c r="O104" s="99" t="s">
        <v>0</v>
      </c>
      <c r="P104" s="99"/>
      <c r="Q104" s="99">
        <v>0</v>
      </c>
      <c r="R104" s="99" t="s">
        <v>0</v>
      </c>
      <c r="S104" s="1002">
        <v>0</v>
      </c>
      <c r="T104" s="1003"/>
      <c r="U104" s="1003"/>
      <c r="V104" s="1003">
        <v>0</v>
      </c>
      <c r="W104" s="1003"/>
      <c r="X104" s="1004"/>
      <c r="Y104" s="58">
        <v>0</v>
      </c>
      <c r="Z104" s="54"/>
      <c r="AA104" s="54"/>
      <c r="AB104" s="54">
        <v>108</v>
      </c>
      <c r="AC104" s="54"/>
      <c r="AD104" s="1073"/>
      <c r="AE104" s="1138">
        <v>108</v>
      </c>
      <c r="AF104" s="1073"/>
      <c r="AG104" s="1073"/>
      <c r="AH104" s="54">
        <v>288</v>
      </c>
      <c r="AI104" s="1139"/>
      <c r="AJ104" s="1117"/>
      <c r="AK104" s="638">
        <v>36</v>
      </c>
      <c r="AL104" s="661"/>
      <c r="AM104" s="661"/>
      <c r="AN104" s="661">
        <v>180</v>
      </c>
      <c r="AO104" s="661"/>
      <c r="AP104" s="662"/>
      <c r="AQ104" s="830">
        <v>0</v>
      </c>
      <c r="AR104" s="831"/>
      <c r="AS104" s="831"/>
      <c r="AT104" s="832">
        <v>36</v>
      </c>
      <c r="AU104" s="833"/>
      <c r="AV104" s="761"/>
    </row>
    <row r="105" spans="1:48" ht="24.75" customHeight="1" thickBot="1">
      <c r="A105" s="1379" t="s">
        <v>288</v>
      </c>
      <c r="B105" s="1380"/>
      <c r="C105" s="1380"/>
      <c r="D105" s="1380"/>
      <c r="E105" s="1380"/>
      <c r="F105" s="1380"/>
      <c r="G105" s="1380"/>
      <c r="H105" s="1380"/>
      <c r="I105" s="1381"/>
      <c r="J105" s="1391"/>
      <c r="K105" s="1376" t="s">
        <v>72</v>
      </c>
      <c r="L105" s="1377"/>
      <c r="M105" s="1378"/>
      <c r="N105" s="98">
        <v>0</v>
      </c>
      <c r="O105" s="99" t="s">
        <v>0</v>
      </c>
      <c r="P105" s="99"/>
      <c r="Q105" s="99">
        <v>0</v>
      </c>
      <c r="R105" s="99" t="s">
        <v>0</v>
      </c>
      <c r="S105" s="1002">
        <v>0</v>
      </c>
      <c r="T105" s="1003"/>
      <c r="U105" s="1003"/>
      <c r="V105" s="1003">
        <v>0</v>
      </c>
      <c r="W105" s="1003"/>
      <c r="X105" s="1004"/>
      <c r="Y105" s="58">
        <v>0</v>
      </c>
      <c r="Z105" s="54"/>
      <c r="AA105" s="54"/>
      <c r="AB105" s="54">
        <v>0</v>
      </c>
      <c r="AC105" s="54"/>
      <c r="AD105" s="1073"/>
      <c r="AE105" s="1138">
        <v>0</v>
      </c>
      <c r="AF105" s="1073"/>
      <c r="AG105" s="1073"/>
      <c r="AH105" s="54">
        <v>0</v>
      </c>
      <c r="AI105" s="1139"/>
      <c r="AJ105" s="1117"/>
      <c r="AK105" s="638">
        <v>108</v>
      </c>
      <c r="AL105" s="661"/>
      <c r="AM105" s="661"/>
      <c r="AN105" s="661">
        <v>144</v>
      </c>
      <c r="AO105" s="661"/>
      <c r="AP105" s="662"/>
      <c r="AQ105" s="830">
        <v>72</v>
      </c>
      <c r="AR105" s="831"/>
      <c r="AS105" s="831"/>
      <c r="AT105" s="832">
        <v>36</v>
      </c>
      <c r="AU105" s="833"/>
      <c r="AV105" s="761"/>
    </row>
    <row r="106" spans="1:48" ht="24.75" customHeight="1" thickBot="1">
      <c r="A106" s="1379" t="s">
        <v>286</v>
      </c>
      <c r="B106" s="1380"/>
      <c r="C106" s="1380"/>
      <c r="D106" s="1380"/>
      <c r="E106" s="1380"/>
      <c r="F106" s="1380"/>
      <c r="G106" s="1380"/>
      <c r="H106" s="1380"/>
      <c r="I106" s="1381"/>
      <c r="J106" s="1391"/>
      <c r="K106" s="1382" t="s">
        <v>73</v>
      </c>
      <c r="L106" s="1383"/>
      <c r="M106" s="1384"/>
      <c r="N106" s="98">
        <v>0</v>
      </c>
      <c r="O106" s="99" t="s">
        <v>0</v>
      </c>
      <c r="P106" s="99"/>
      <c r="Q106" s="99">
        <v>0</v>
      </c>
      <c r="R106" s="99" t="s">
        <v>0</v>
      </c>
      <c r="S106" s="1002">
        <v>0</v>
      </c>
      <c r="T106" s="1003"/>
      <c r="U106" s="1003"/>
      <c r="V106" s="1003">
        <v>0</v>
      </c>
      <c r="W106" s="1003"/>
      <c r="X106" s="1004"/>
      <c r="Y106" s="58">
        <v>0</v>
      </c>
      <c r="Z106" s="54"/>
      <c r="AA106" s="54"/>
      <c r="AB106" s="54">
        <v>0</v>
      </c>
      <c r="AC106" s="54"/>
      <c r="AD106" s="1073"/>
      <c r="AE106" s="1138">
        <v>0</v>
      </c>
      <c r="AF106" s="1073"/>
      <c r="AG106" s="1073"/>
      <c r="AH106" s="54">
        <v>0</v>
      </c>
      <c r="AI106" s="1139"/>
      <c r="AJ106" s="1117"/>
      <c r="AK106" s="638">
        <v>0</v>
      </c>
      <c r="AL106" s="661"/>
      <c r="AM106" s="661"/>
      <c r="AN106" s="661">
        <v>0</v>
      </c>
      <c r="AO106" s="661"/>
      <c r="AP106" s="662"/>
      <c r="AQ106" s="830">
        <v>0</v>
      </c>
      <c r="AR106" s="831"/>
      <c r="AS106" s="831"/>
      <c r="AT106" s="832">
        <v>144</v>
      </c>
      <c r="AU106" s="833"/>
      <c r="AV106" s="761"/>
    </row>
    <row r="107" spans="1:48" ht="24.75" customHeight="1" thickBot="1">
      <c r="A107" s="1359" t="s">
        <v>287</v>
      </c>
      <c r="B107" s="1360"/>
      <c r="C107" s="1360"/>
      <c r="D107" s="1360"/>
      <c r="E107" s="1360"/>
      <c r="F107" s="1360"/>
      <c r="G107" s="1360"/>
      <c r="H107" s="1360"/>
      <c r="I107" s="1360"/>
      <c r="J107" s="1391"/>
      <c r="K107" s="1361" t="s">
        <v>74</v>
      </c>
      <c r="L107" s="1362"/>
      <c r="M107" s="1363"/>
      <c r="N107" s="98">
        <v>0</v>
      </c>
      <c r="O107" s="99" t="s">
        <v>0</v>
      </c>
      <c r="P107" s="99"/>
      <c r="Q107" s="99">
        <v>3</v>
      </c>
      <c r="R107" s="99" t="s">
        <v>0</v>
      </c>
      <c r="S107" s="1002">
        <v>2</v>
      </c>
      <c r="T107" s="1003"/>
      <c r="U107" s="1003"/>
      <c r="V107" s="1003">
        <v>2</v>
      </c>
      <c r="W107" s="1003"/>
      <c r="X107" s="1004"/>
      <c r="Y107" s="58">
        <v>0</v>
      </c>
      <c r="Z107" s="54"/>
      <c r="AA107" s="54"/>
      <c r="AB107" s="54">
        <v>4</v>
      </c>
      <c r="AC107" s="54"/>
      <c r="AD107" s="1073"/>
      <c r="AE107" s="1138">
        <v>3</v>
      </c>
      <c r="AF107" s="1073"/>
      <c r="AG107" s="1073"/>
      <c r="AH107" s="54">
        <v>1</v>
      </c>
      <c r="AI107" s="1139"/>
      <c r="AJ107" s="1117"/>
      <c r="AK107" s="638">
        <v>1</v>
      </c>
      <c r="AL107" s="661"/>
      <c r="AM107" s="661"/>
      <c r="AN107" s="661">
        <v>1</v>
      </c>
      <c r="AO107" s="661"/>
      <c r="AP107" s="662"/>
      <c r="AQ107" s="830">
        <v>2</v>
      </c>
      <c r="AR107" s="831"/>
      <c r="AS107" s="831"/>
      <c r="AT107" s="832">
        <v>2</v>
      </c>
      <c r="AU107" s="833"/>
      <c r="AV107" s="761"/>
    </row>
    <row r="108" spans="1:48" ht="45" customHeight="1" thickBot="1">
      <c r="A108" s="1359" t="s">
        <v>289</v>
      </c>
      <c r="B108" s="1360"/>
      <c r="C108" s="1360"/>
      <c r="D108" s="1360"/>
      <c r="E108" s="1360"/>
      <c r="F108" s="1360"/>
      <c r="G108" s="1360"/>
      <c r="H108" s="1360"/>
      <c r="I108" s="1360"/>
      <c r="J108" s="1391"/>
      <c r="K108" s="1364" t="s">
        <v>75</v>
      </c>
      <c r="L108" s="1365"/>
      <c r="M108" s="1366"/>
      <c r="N108" s="98">
        <v>0</v>
      </c>
      <c r="O108" s="99" t="s">
        <v>0</v>
      </c>
      <c r="P108" s="99"/>
      <c r="Q108" s="99">
        <v>8</v>
      </c>
      <c r="R108" s="99" t="s">
        <v>0</v>
      </c>
      <c r="S108" s="1002">
        <v>0</v>
      </c>
      <c r="T108" s="1003"/>
      <c r="U108" s="1003"/>
      <c r="V108" s="1003">
        <v>8</v>
      </c>
      <c r="W108" s="1003"/>
      <c r="X108" s="1004"/>
      <c r="Y108" s="58">
        <v>6</v>
      </c>
      <c r="Z108" s="54"/>
      <c r="AA108" s="54"/>
      <c r="AB108" s="54">
        <v>4</v>
      </c>
      <c r="AC108" s="54"/>
      <c r="AD108" s="1073"/>
      <c r="AE108" s="1138">
        <v>1</v>
      </c>
      <c r="AF108" s="1073"/>
      <c r="AG108" s="1073"/>
      <c r="AH108" s="54">
        <v>4</v>
      </c>
      <c r="AI108" s="1139"/>
      <c r="AJ108" s="1117"/>
      <c r="AK108" s="638">
        <v>1</v>
      </c>
      <c r="AL108" s="661"/>
      <c r="AM108" s="661"/>
      <c r="AN108" s="661">
        <v>4</v>
      </c>
      <c r="AO108" s="661"/>
      <c r="AP108" s="662"/>
      <c r="AQ108" s="830">
        <v>2</v>
      </c>
      <c r="AR108" s="831"/>
      <c r="AS108" s="831"/>
      <c r="AT108" s="832">
        <v>8</v>
      </c>
      <c r="AU108" s="833"/>
      <c r="AV108" s="761"/>
    </row>
    <row r="109" spans="1:48" ht="24.75" customHeight="1" thickBot="1">
      <c r="A109" s="1394"/>
      <c r="B109" s="1395"/>
      <c r="C109" s="1395"/>
      <c r="D109" s="1395"/>
      <c r="E109" s="1395"/>
      <c r="F109" s="1395"/>
      <c r="G109" s="1395"/>
      <c r="H109" s="1395"/>
      <c r="I109" s="1396"/>
      <c r="J109" s="1392"/>
      <c r="K109" s="1361" t="s">
        <v>76</v>
      </c>
      <c r="L109" s="1362"/>
      <c r="M109" s="1363"/>
      <c r="N109" s="100">
        <v>0</v>
      </c>
      <c r="O109" s="101" t="s">
        <v>0</v>
      </c>
      <c r="P109" s="101"/>
      <c r="Q109" s="101">
        <v>0</v>
      </c>
      <c r="R109" s="101" t="s">
        <v>0</v>
      </c>
      <c r="S109" s="1005">
        <v>1</v>
      </c>
      <c r="T109" s="1006"/>
      <c r="U109" s="1006"/>
      <c r="V109" s="1006">
        <v>1</v>
      </c>
      <c r="W109" s="1006"/>
      <c r="X109" s="1007"/>
      <c r="Y109" s="1077">
        <v>1</v>
      </c>
      <c r="Z109" s="228"/>
      <c r="AA109" s="228"/>
      <c r="AB109" s="228">
        <v>1</v>
      </c>
      <c r="AC109" s="228"/>
      <c r="AD109" s="218"/>
      <c r="AE109" s="1140">
        <v>4</v>
      </c>
      <c r="AF109" s="218"/>
      <c r="AG109" s="218"/>
      <c r="AH109" s="228">
        <v>1</v>
      </c>
      <c r="AI109" s="1086"/>
      <c r="AJ109" s="1141"/>
      <c r="AK109" s="668">
        <v>5</v>
      </c>
      <c r="AL109" s="669"/>
      <c r="AM109" s="669"/>
      <c r="AN109" s="669">
        <v>1</v>
      </c>
      <c r="AO109" s="669"/>
      <c r="AP109" s="670"/>
      <c r="AQ109" s="834">
        <v>2</v>
      </c>
      <c r="AR109" s="835"/>
      <c r="AS109" s="835"/>
      <c r="AT109" s="836">
        <v>0</v>
      </c>
      <c r="AU109" s="837"/>
      <c r="AV109" s="838"/>
    </row>
    <row r="110" spans="1:55" ht="30.75" customHeight="1" thickBot="1">
      <c r="A110" s="317"/>
      <c r="B110" s="318"/>
      <c r="C110" s="319"/>
      <c r="D110" s="320"/>
      <c r="E110" s="320"/>
      <c r="F110" s="320"/>
      <c r="G110" s="132"/>
      <c r="H110" s="321"/>
      <c r="I110" s="322"/>
      <c r="J110" s="323"/>
      <c r="K110" s="132"/>
      <c r="L110" s="132"/>
      <c r="M110" s="324"/>
      <c r="N110" s="325"/>
      <c r="O110" s="326"/>
      <c r="P110" s="326"/>
      <c r="Q110" s="326"/>
      <c r="R110" s="326"/>
      <c r="S110" s="1008"/>
      <c r="T110" s="1009"/>
      <c r="U110" s="1009"/>
      <c r="V110" s="1009"/>
      <c r="W110" s="1009"/>
      <c r="X110" s="1010"/>
      <c r="Y110" s="1078"/>
      <c r="Z110" s="1079"/>
      <c r="AA110" s="1079"/>
      <c r="AB110" s="1079"/>
      <c r="AC110" s="1079"/>
      <c r="AD110" s="1080"/>
      <c r="AE110" s="1147"/>
      <c r="AF110" s="1080"/>
      <c r="AG110" s="1080"/>
      <c r="AH110" s="1079"/>
      <c r="AI110" s="1148"/>
      <c r="AJ110" s="1149"/>
      <c r="AK110" s="671"/>
      <c r="AL110" s="672"/>
      <c r="AM110" s="672"/>
      <c r="AN110" s="672"/>
      <c r="AO110" s="672"/>
      <c r="AP110" s="673"/>
      <c r="AQ110" s="849"/>
      <c r="AR110" s="850"/>
      <c r="AS110" s="850"/>
      <c r="AT110" s="851"/>
      <c r="AU110" s="852"/>
      <c r="AV110" s="853"/>
      <c r="AW110" s="44"/>
      <c r="AX110" s="18"/>
      <c r="AY110" s="44"/>
      <c r="AZ110" s="19"/>
      <c r="BA110" s="45"/>
      <c r="BB110" s="7"/>
      <c r="BC110" s="50"/>
    </row>
    <row r="111" spans="1:54" ht="15.75" customHeight="1">
      <c r="A111" s="330"/>
      <c r="B111" s="331" t="s">
        <v>67</v>
      </c>
      <c r="C111" s="332"/>
      <c r="D111" s="333"/>
      <c r="E111" s="229"/>
      <c r="F111" s="229"/>
      <c r="G111" s="229"/>
      <c r="H111" s="334"/>
      <c r="I111" s="334"/>
      <c r="J111" s="229"/>
      <c r="K111" s="229"/>
      <c r="L111" s="229"/>
      <c r="M111" s="230"/>
      <c r="N111" s="335"/>
      <c r="O111" s="229"/>
      <c r="P111" s="229"/>
      <c r="Q111" s="229"/>
      <c r="R111" s="229"/>
      <c r="S111" s="1011">
        <f>S94/16</f>
        <v>36</v>
      </c>
      <c r="T111" s="1012" t="s">
        <v>0</v>
      </c>
      <c r="U111" s="1012">
        <f>U94/16</f>
        <v>0</v>
      </c>
      <c r="V111" s="1012">
        <f>V94/23</f>
        <v>36</v>
      </c>
      <c r="W111" s="1012" t="s">
        <v>0</v>
      </c>
      <c r="X111" s="1013">
        <f>X94/11</f>
        <v>0</v>
      </c>
      <c r="Y111" s="1012">
        <f>Y94/17</f>
        <v>36</v>
      </c>
      <c r="Z111" s="1081" t="s">
        <v>0</v>
      </c>
      <c r="AA111" s="1081">
        <f>AA94/12</f>
        <v>0</v>
      </c>
      <c r="AB111" s="1081">
        <f>AB94/19</f>
        <v>36</v>
      </c>
      <c r="AC111" s="1081" t="s">
        <v>0</v>
      </c>
      <c r="AD111" s="1082" t="s">
        <v>0</v>
      </c>
      <c r="AE111" s="1011">
        <f>AE94/12.5</f>
        <v>36</v>
      </c>
      <c r="AF111" s="1081" t="s">
        <v>0</v>
      </c>
      <c r="AG111" s="1081"/>
      <c r="AH111" s="1081">
        <f>AH94/16.5</f>
        <v>36</v>
      </c>
      <c r="AI111" s="1150"/>
      <c r="AJ111" s="1151">
        <f>AJ94/24</f>
        <v>1</v>
      </c>
      <c r="AK111" s="674">
        <f>AK94/12.5</f>
        <v>36</v>
      </c>
      <c r="AL111" s="675" t="s">
        <v>0</v>
      </c>
      <c r="AM111" s="675">
        <f>AM94/24</f>
        <v>1</v>
      </c>
      <c r="AN111" s="675">
        <f>AN94/14.5</f>
        <v>36</v>
      </c>
      <c r="AO111" s="675" t="s">
        <v>0</v>
      </c>
      <c r="AP111" s="675">
        <f>AP94/24</f>
        <v>1</v>
      </c>
      <c r="AQ111" s="854">
        <f>AQ94/14</f>
        <v>36</v>
      </c>
      <c r="AR111" s="855" t="s">
        <v>0</v>
      </c>
      <c r="AS111" s="855"/>
      <c r="AT111" s="855">
        <f>AT94/11</f>
        <v>36</v>
      </c>
      <c r="AU111" s="856"/>
      <c r="AV111" s="855">
        <f>AV94/24</f>
        <v>1</v>
      </c>
      <c r="AW111" s="44"/>
      <c r="AX111" s="18"/>
      <c r="AY111" s="23"/>
      <c r="AZ111" s="19"/>
      <c r="BA111" s="45"/>
      <c r="BB111" s="7"/>
    </row>
    <row r="112" spans="1:54" ht="18" customHeight="1" thickBot="1">
      <c r="A112" s="1397" t="s">
        <v>130</v>
      </c>
      <c r="B112" s="1398"/>
      <c r="C112" s="336"/>
      <c r="D112" s="337"/>
      <c r="E112" s="228"/>
      <c r="F112" s="228"/>
      <c r="G112" s="228"/>
      <c r="H112" s="338"/>
      <c r="I112" s="338"/>
      <c r="J112" s="228"/>
      <c r="K112" s="228"/>
      <c r="L112" s="228"/>
      <c r="M112" s="218"/>
      <c r="N112" s="339"/>
      <c r="O112" s="228"/>
      <c r="P112" s="228"/>
      <c r="Q112" s="228"/>
      <c r="R112" s="228"/>
      <c r="S112" s="1014">
        <f>576-S94</f>
        <v>0</v>
      </c>
      <c r="T112" s="1015" t="s">
        <v>0</v>
      </c>
      <c r="U112" s="1015" t="s">
        <v>0</v>
      </c>
      <c r="V112" s="1016">
        <f>828-V94</f>
        <v>0</v>
      </c>
      <c r="W112" s="1017"/>
      <c r="X112" s="1018"/>
      <c r="Y112" s="1083">
        <f>612-Y94</f>
        <v>0</v>
      </c>
      <c r="Z112" s="1084" t="s">
        <v>0</v>
      </c>
      <c r="AA112" s="1084" t="s">
        <v>0</v>
      </c>
      <c r="AB112" s="1085">
        <f>684-AB94</f>
        <v>0</v>
      </c>
      <c r="AC112" s="1084" t="s">
        <v>0</v>
      </c>
      <c r="AD112" s="1086" t="s">
        <v>0</v>
      </c>
      <c r="AE112" s="1152">
        <f>450-AE94</f>
        <v>0</v>
      </c>
      <c r="AF112" s="1084" t="s">
        <v>0</v>
      </c>
      <c r="AG112" s="1084" t="s">
        <v>0</v>
      </c>
      <c r="AH112" s="1085">
        <f>594-AH94</f>
        <v>0</v>
      </c>
      <c r="AI112" s="1153"/>
      <c r="AJ112" s="1141"/>
      <c r="AK112" s="676">
        <f>450-AK94</f>
        <v>0</v>
      </c>
      <c r="AL112" s="677" t="s">
        <v>0</v>
      </c>
      <c r="AM112" s="677" t="s">
        <v>0</v>
      </c>
      <c r="AN112" s="678">
        <f>522-AN94</f>
        <v>0</v>
      </c>
      <c r="AO112" s="677" t="s">
        <v>0</v>
      </c>
      <c r="AP112" s="679" t="s">
        <v>0</v>
      </c>
      <c r="AQ112" s="857">
        <f>504-AQ94</f>
        <v>0</v>
      </c>
      <c r="AR112" s="858" t="s">
        <v>0</v>
      </c>
      <c r="AS112" s="858" t="s">
        <v>0</v>
      </c>
      <c r="AT112" s="859">
        <f>396-AT94</f>
        <v>0</v>
      </c>
      <c r="AU112" s="860"/>
      <c r="AV112" s="838"/>
      <c r="AW112" s="44"/>
      <c r="AX112" s="18"/>
      <c r="AY112" s="23"/>
      <c r="AZ112" s="19"/>
      <c r="BA112" s="45"/>
      <c r="BB112" s="7"/>
    </row>
    <row r="113" spans="1:54" ht="18" customHeight="1" thickBot="1">
      <c r="A113" s="1399"/>
      <c r="B113" s="1399"/>
      <c r="C113" s="327"/>
      <c r="D113" s="328"/>
      <c r="E113" s="132"/>
      <c r="F113" s="132"/>
      <c r="G113" s="132"/>
      <c r="H113" s="322"/>
      <c r="I113" s="322"/>
      <c r="J113" s="132"/>
      <c r="K113" s="132"/>
      <c r="L113" s="132"/>
      <c r="M113" s="131"/>
      <c r="N113" s="329"/>
      <c r="O113" s="132"/>
      <c r="P113" s="132"/>
      <c r="Q113" s="132"/>
      <c r="R113" s="132"/>
      <c r="S113" s="1019"/>
      <c r="T113" s="1020"/>
      <c r="U113" s="1020"/>
      <c r="V113" s="1020"/>
      <c r="W113" s="1020"/>
      <c r="X113" s="1021"/>
      <c r="Y113" s="1087"/>
      <c r="Z113" s="1088"/>
      <c r="AA113" s="1088"/>
      <c r="AB113" s="1088"/>
      <c r="AC113" s="1088"/>
      <c r="AD113" s="1089"/>
      <c r="AE113" s="1054"/>
      <c r="AF113" s="131"/>
      <c r="AG113" s="131"/>
      <c r="AH113" s="132"/>
      <c r="AI113" s="44"/>
      <c r="AJ113" s="1154"/>
      <c r="AK113" s="680"/>
      <c r="AL113" s="681"/>
      <c r="AM113" s="681"/>
      <c r="AN113" s="681"/>
      <c r="AO113" s="681"/>
      <c r="AP113" s="682"/>
      <c r="AQ113" s="861"/>
      <c r="AR113" s="862"/>
      <c r="AS113" s="862"/>
      <c r="AT113" s="863"/>
      <c r="AU113" s="864"/>
      <c r="AV113" s="865"/>
      <c r="AW113" s="44"/>
      <c r="AX113" s="18"/>
      <c r="AY113" s="23"/>
      <c r="AZ113" s="19"/>
      <c r="BA113" s="45"/>
      <c r="BB113" s="7"/>
    </row>
    <row r="114" spans="1:54" ht="16.5" customHeight="1" thickBot="1">
      <c r="A114" s="1402"/>
      <c r="B114" s="61"/>
      <c r="C114" s="106"/>
      <c r="D114" s="62"/>
      <c r="E114" s="1388"/>
      <c r="F114" s="1388"/>
      <c r="G114" s="1388"/>
      <c r="H114" s="1388"/>
      <c r="I114" s="1388"/>
      <c r="J114" s="1388"/>
      <c r="K114" s="1388"/>
      <c r="L114" s="1388"/>
      <c r="M114" s="1388"/>
      <c r="N114" s="63"/>
      <c r="O114" s="64"/>
      <c r="P114" s="64"/>
      <c r="Q114" s="64"/>
      <c r="R114" s="64"/>
      <c r="S114" s="1022">
        <f>16*36</f>
        <v>576</v>
      </c>
      <c r="T114" s="1023"/>
      <c r="U114" s="1023"/>
      <c r="V114" s="1023">
        <f>23*36</f>
        <v>828</v>
      </c>
      <c r="W114" s="1023"/>
      <c r="X114" s="1024"/>
      <c r="Y114" s="1090">
        <f>17*36</f>
        <v>612</v>
      </c>
      <c r="Z114" s="1091"/>
      <c r="AA114" s="1091"/>
      <c r="AB114" s="1091">
        <f>19*36</f>
        <v>684</v>
      </c>
      <c r="AC114" s="1091"/>
      <c r="AD114" s="1092"/>
      <c r="AE114" s="1155">
        <f>12.5*36</f>
        <v>450</v>
      </c>
      <c r="AF114" s="1092"/>
      <c r="AG114" s="1092"/>
      <c r="AH114" s="1091">
        <f>16.5*36</f>
        <v>594</v>
      </c>
      <c r="AI114" s="1156"/>
      <c r="AJ114" s="1157"/>
      <c r="AK114" s="683">
        <f>12.5*36</f>
        <v>450</v>
      </c>
      <c r="AL114" s="684"/>
      <c r="AM114" s="684"/>
      <c r="AN114" s="684">
        <f>14.5*36</f>
        <v>522</v>
      </c>
      <c r="AO114" s="684"/>
      <c r="AP114" s="685"/>
      <c r="AQ114" s="866">
        <f>14*36</f>
        <v>504</v>
      </c>
      <c r="AR114" s="867"/>
      <c r="AS114" s="867"/>
      <c r="AT114" s="868">
        <f>11*36</f>
        <v>396</v>
      </c>
      <c r="AU114" s="869"/>
      <c r="AV114" s="870"/>
      <c r="AW114" s="65"/>
      <c r="AX114" s="65"/>
      <c r="AY114" s="66"/>
      <c r="AZ114" s="45"/>
      <c r="BA114" s="45"/>
      <c r="BB114" s="7"/>
    </row>
    <row r="115" spans="1:54" ht="15.75" customHeight="1" thickBot="1">
      <c r="A115" s="1402"/>
      <c r="B115" s="67"/>
      <c r="C115" s="107"/>
      <c r="D115" s="68"/>
      <c r="E115" s="1389"/>
      <c r="F115" s="1389"/>
      <c r="G115" s="1389"/>
      <c r="H115" s="1389"/>
      <c r="I115" s="1389"/>
      <c r="J115" s="1389"/>
      <c r="K115" s="1389"/>
      <c r="L115" s="1389"/>
      <c r="M115" s="1389"/>
      <c r="N115" s="69"/>
      <c r="O115" s="70"/>
      <c r="P115" s="70"/>
      <c r="Q115" s="70"/>
      <c r="R115" s="70"/>
      <c r="S115" s="1025"/>
      <c r="T115" s="20"/>
      <c r="U115" s="20"/>
      <c r="V115" s="20"/>
      <c r="W115" s="20"/>
      <c r="X115" s="191"/>
      <c r="Y115" s="58"/>
      <c r="Z115" s="54"/>
      <c r="AA115" s="54"/>
      <c r="AB115" s="54"/>
      <c r="AC115" s="54"/>
      <c r="AD115" s="1073"/>
      <c r="AE115" s="1138"/>
      <c r="AF115" s="1073"/>
      <c r="AG115" s="1073"/>
      <c r="AH115" s="54"/>
      <c r="AI115" s="1139"/>
      <c r="AJ115" s="1117"/>
      <c r="AK115" s="638"/>
      <c r="AL115" s="661"/>
      <c r="AM115" s="661"/>
      <c r="AN115" s="661"/>
      <c r="AO115" s="661"/>
      <c r="AP115" s="662"/>
      <c r="AQ115" s="830"/>
      <c r="AR115" s="831"/>
      <c r="AS115" s="831"/>
      <c r="AT115" s="832"/>
      <c r="AU115" s="833"/>
      <c r="AV115" s="761"/>
      <c r="AW115" s="44"/>
      <c r="AX115" s="44"/>
      <c r="AY115" s="66"/>
      <c r="AZ115" s="45"/>
      <c r="BA115" s="45"/>
      <c r="BB115" s="7"/>
    </row>
    <row r="116" spans="1:54" ht="15.75" customHeight="1" thickBot="1">
      <c r="A116" s="1402"/>
      <c r="B116" s="67"/>
      <c r="C116" s="107"/>
      <c r="D116" s="68"/>
      <c r="E116" s="1403"/>
      <c r="F116" s="1403"/>
      <c r="G116" s="1403"/>
      <c r="H116" s="1403"/>
      <c r="I116" s="1403"/>
      <c r="J116" s="1403"/>
      <c r="K116" s="1403"/>
      <c r="L116" s="1403"/>
      <c r="M116" s="1403"/>
      <c r="N116" s="69"/>
      <c r="O116" s="70"/>
      <c r="P116" s="70"/>
      <c r="Q116" s="70"/>
      <c r="R116" s="70"/>
      <c r="S116" s="1026"/>
      <c r="T116" s="401"/>
      <c r="U116" s="401"/>
      <c r="V116" s="401"/>
      <c r="W116" s="401"/>
      <c r="X116" s="1027"/>
      <c r="Y116" s="1062"/>
      <c r="Z116" s="1074"/>
      <c r="AA116" s="1074"/>
      <c r="AB116" s="1074"/>
      <c r="AC116" s="1074"/>
      <c r="AD116" s="1075"/>
      <c r="AE116" s="1142"/>
      <c r="AF116" s="1075"/>
      <c r="AG116" s="1075"/>
      <c r="AH116" s="54"/>
      <c r="AI116" s="60"/>
      <c r="AJ116" s="1143"/>
      <c r="AK116" s="639"/>
      <c r="AL116" s="663"/>
      <c r="AM116" s="663"/>
      <c r="AN116" s="663"/>
      <c r="AO116" s="663"/>
      <c r="AP116" s="664"/>
      <c r="AQ116" s="839"/>
      <c r="AR116" s="840"/>
      <c r="AS116" s="840"/>
      <c r="AT116" s="832"/>
      <c r="AU116" s="842"/>
      <c r="AV116" s="843"/>
      <c r="AW116" s="44"/>
      <c r="AX116" s="44"/>
      <c r="AY116" s="66"/>
      <c r="AZ116" s="45"/>
      <c r="BA116" s="45"/>
      <c r="BB116" s="7"/>
    </row>
    <row r="117" spans="1:54" ht="15.75" customHeight="1" thickBot="1">
      <c r="A117" s="1402"/>
      <c r="B117" s="67"/>
      <c r="C117" s="107"/>
      <c r="D117" s="68"/>
      <c r="E117" s="1403"/>
      <c r="F117" s="1403"/>
      <c r="G117" s="1403"/>
      <c r="H117" s="1403"/>
      <c r="I117" s="1403"/>
      <c r="J117" s="1403"/>
      <c r="K117" s="1403"/>
      <c r="L117" s="1403"/>
      <c r="M117" s="1403"/>
      <c r="N117" s="69"/>
      <c r="O117" s="70"/>
      <c r="P117" s="70"/>
      <c r="Q117" s="70"/>
      <c r="R117" s="70"/>
      <c r="S117" s="1026"/>
      <c r="T117" s="401"/>
      <c r="U117" s="401"/>
      <c r="V117" s="401"/>
      <c r="W117" s="401"/>
      <c r="X117" s="1027"/>
      <c r="Y117" s="1062"/>
      <c r="Z117" s="1074"/>
      <c r="AA117" s="1074"/>
      <c r="AB117" s="1074"/>
      <c r="AC117" s="1074"/>
      <c r="AD117" s="1075"/>
      <c r="AE117" s="1142"/>
      <c r="AF117" s="1075"/>
      <c r="AG117" s="1075"/>
      <c r="AH117" s="1074"/>
      <c r="AI117" s="60"/>
      <c r="AJ117" s="1143"/>
      <c r="AK117" s="639"/>
      <c r="AL117" s="663"/>
      <c r="AM117" s="663"/>
      <c r="AN117" s="663"/>
      <c r="AO117" s="663"/>
      <c r="AP117" s="664"/>
      <c r="AQ117" s="839"/>
      <c r="AR117" s="840"/>
      <c r="AS117" s="840"/>
      <c r="AT117" s="841"/>
      <c r="AU117" s="842"/>
      <c r="AV117" s="843"/>
      <c r="AW117" s="44"/>
      <c r="AX117" s="44"/>
      <c r="AY117" s="66"/>
      <c r="AZ117" s="45"/>
      <c r="BA117" s="45"/>
      <c r="BB117" s="7"/>
    </row>
    <row r="118" spans="1:69" ht="15" customHeight="1" thickBot="1">
      <c r="A118" s="1402"/>
      <c r="B118" s="71"/>
      <c r="C118" s="108"/>
      <c r="D118" s="72"/>
      <c r="E118" s="1387"/>
      <c r="F118" s="1387"/>
      <c r="G118" s="1387"/>
      <c r="H118" s="1387"/>
      <c r="I118" s="1387"/>
      <c r="J118" s="1387"/>
      <c r="K118" s="1387"/>
      <c r="L118" s="1387"/>
      <c r="M118" s="1387"/>
      <c r="N118" s="73"/>
      <c r="O118" s="74"/>
      <c r="P118" s="74"/>
      <c r="Q118" s="74"/>
      <c r="R118" s="74"/>
      <c r="S118" s="1028"/>
      <c r="T118" s="1017"/>
      <c r="U118" s="1017"/>
      <c r="V118" s="1017"/>
      <c r="W118" s="1017"/>
      <c r="X118" s="1018"/>
      <c r="Y118" s="1093"/>
      <c r="Z118" s="1094"/>
      <c r="AA118" s="1094"/>
      <c r="AB118" s="1094"/>
      <c r="AC118" s="1094"/>
      <c r="AD118" s="1095"/>
      <c r="AE118" s="1140"/>
      <c r="AF118" s="218"/>
      <c r="AG118" s="218"/>
      <c r="AH118" s="1084"/>
      <c r="AI118" s="1086"/>
      <c r="AJ118" s="1141"/>
      <c r="AK118" s="686"/>
      <c r="AL118" s="687"/>
      <c r="AM118" s="687"/>
      <c r="AN118" s="687"/>
      <c r="AO118" s="687"/>
      <c r="AP118" s="688"/>
      <c r="AQ118" s="834"/>
      <c r="AR118" s="835"/>
      <c r="AS118" s="835"/>
      <c r="AT118" s="858"/>
      <c r="AU118" s="837"/>
      <c r="AV118" s="838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44"/>
      <c r="BM118" s="44"/>
      <c r="BN118" s="66"/>
      <c r="BO118" s="45"/>
      <c r="BP118" s="45"/>
      <c r="BQ118" s="7"/>
    </row>
    <row r="119" spans="1:57" ht="18" customHeight="1">
      <c r="A119" s="75"/>
      <c r="B119" s="76"/>
      <c r="C119" s="109"/>
      <c r="D119" s="9"/>
      <c r="E119" s="9"/>
      <c r="F119" s="9"/>
      <c r="G119" s="9"/>
      <c r="H119" s="9"/>
      <c r="I119" s="9"/>
      <c r="J119" s="77"/>
      <c r="K119" s="9"/>
      <c r="L119" s="9"/>
      <c r="M119" s="8"/>
      <c r="N119" s="8"/>
      <c r="O119" s="8"/>
      <c r="P119" s="8"/>
      <c r="Q119" s="8"/>
      <c r="R119" s="8"/>
      <c r="S119" s="1386"/>
      <c r="T119" s="1029"/>
      <c r="U119" s="1029"/>
      <c r="V119" s="1386"/>
      <c r="W119" s="1029"/>
      <c r="X119" s="1029"/>
      <c r="Y119" s="1096"/>
      <c r="Z119" s="1096"/>
      <c r="AA119" s="1096"/>
      <c r="AB119" s="1097"/>
      <c r="AC119" s="1097"/>
      <c r="AD119" s="1097"/>
      <c r="AE119" s="1097"/>
      <c r="AF119" s="1097"/>
      <c r="AG119" s="1097"/>
      <c r="AH119" s="1097"/>
      <c r="AI119" s="1097"/>
      <c r="AJ119" s="1097"/>
      <c r="AK119" s="689"/>
      <c r="AL119" s="689"/>
      <c r="AM119" s="689"/>
      <c r="AN119" s="689"/>
      <c r="AO119" s="689"/>
      <c r="AP119" s="689"/>
      <c r="AQ119" s="871"/>
      <c r="AR119" s="871"/>
      <c r="AS119" s="871"/>
      <c r="AT119" s="871"/>
      <c r="AU119" s="871"/>
      <c r="AV119" s="871"/>
      <c r="AW119" s="9"/>
      <c r="AX119" s="9"/>
      <c r="AY119" s="9"/>
      <c r="AZ119" s="8"/>
      <c r="BA119" s="8"/>
      <c r="BB119" s="78"/>
      <c r="BC119" s="7"/>
      <c r="BD119" s="7"/>
      <c r="BE119" s="7"/>
    </row>
    <row r="120" spans="1:57" ht="18" customHeight="1">
      <c r="A120" s="1404"/>
      <c r="B120" s="1404"/>
      <c r="C120" s="110"/>
      <c r="D120" s="9"/>
      <c r="E120" s="9"/>
      <c r="F120" s="9"/>
      <c r="G120" s="9"/>
      <c r="H120" s="9"/>
      <c r="I120" s="9"/>
      <c r="J120" s="9"/>
      <c r="K120" s="9"/>
      <c r="L120" s="9"/>
      <c r="M120" s="8"/>
      <c r="N120" s="8"/>
      <c r="O120" s="8"/>
      <c r="P120" s="8"/>
      <c r="Q120" s="8"/>
      <c r="R120" s="8"/>
      <c r="S120" s="1386"/>
      <c r="T120" s="1029"/>
      <c r="U120" s="1029"/>
      <c r="V120" s="1386"/>
      <c r="W120" s="1029"/>
      <c r="X120" s="1029"/>
      <c r="Y120" s="1096"/>
      <c r="Z120" s="1096"/>
      <c r="AA120" s="1096"/>
      <c r="AB120" s="1097"/>
      <c r="AC120" s="1097"/>
      <c r="AD120" s="1097"/>
      <c r="AE120" s="1158"/>
      <c r="AF120" s="1158"/>
      <c r="AG120" s="1158"/>
      <c r="AH120" s="1158"/>
      <c r="AI120" s="1158"/>
      <c r="AJ120" s="1158"/>
      <c r="AK120" s="690"/>
      <c r="AL120" s="690"/>
      <c r="AM120" s="690"/>
      <c r="AN120" s="690"/>
      <c r="AO120" s="690"/>
      <c r="AP120" s="690"/>
      <c r="AQ120" s="872"/>
      <c r="AR120" s="872"/>
      <c r="AS120" s="872"/>
      <c r="AT120" s="872"/>
      <c r="AU120" s="872"/>
      <c r="AV120" s="872"/>
      <c r="AW120" s="79"/>
      <c r="AX120" s="79"/>
      <c r="AY120" s="79"/>
      <c r="AZ120" s="80"/>
      <c r="BA120" s="80"/>
      <c r="BB120" s="78"/>
      <c r="BC120" s="7"/>
      <c r="BD120" s="7"/>
      <c r="BE120" s="7"/>
    </row>
    <row r="121" spans="1:57" ht="14.25" customHeight="1">
      <c r="A121" s="75"/>
      <c r="B121" s="9"/>
      <c r="C121" s="75"/>
      <c r="D121" s="9"/>
      <c r="E121" s="9"/>
      <c r="F121" s="9"/>
      <c r="G121" s="9"/>
      <c r="H121" s="1385"/>
      <c r="I121" s="1385"/>
      <c r="J121" s="1385"/>
      <c r="K121" s="1385"/>
      <c r="L121" s="1385"/>
      <c r="M121" s="1385"/>
      <c r="N121" s="1385"/>
      <c r="O121" s="1385"/>
      <c r="P121" s="1385"/>
      <c r="Q121" s="1385"/>
      <c r="R121" s="1385"/>
      <c r="S121" s="1385"/>
      <c r="T121" s="1385"/>
      <c r="U121" s="1385"/>
      <c r="V121" s="1385"/>
      <c r="W121" s="1385"/>
      <c r="X121" s="1385"/>
      <c r="Y121" s="1385"/>
      <c r="Z121" s="1385"/>
      <c r="AA121" s="1385"/>
      <c r="AB121" s="1385"/>
      <c r="AC121" s="1385"/>
      <c r="AD121" s="1385"/>
      <c r="AE121" s="1385"/>
      <c r="AF121" s="1385"/>
      <c r="AG121" s="1385"/>
      <c r="AH121" s="1385"/>
      <c r="AI121" s="1385"/>
      <c r="AJ121" s="1385"/>
      <c r="AK121" s="691"/>
      <c r="AL121" s="691"/>
      <c r="AM121" s="691"/>
      <c r="AN121" s="691"/>
      <c r="AO121" s="691"/>
      <c r="AP121" s="691"/>
      <c r="AQ121" s="873"/>
      <c r="AR121" s="873"/>
      <c r="AS121" s="873"/>
      <c r="AT121" s="873"/>
      <c r="AU121" s="873"/>
      <c r="AV121" s="873"/>
      <c r="AW121" s="81"/>
      <c r="AX121" s="81"/>
      <c r="AY121" s="81"/>
      <c r="AZ121" s="8"/>
      <c r="BA121" s="8"/>
      <c r="BB121" s="78"/>
      <c r="BC121" s="7"/>
      <c r="BD121" s="7"/>
      <c r="BE121" s="7"/>
    </row>
    <row r="122" spans="1:57" ht="62.25" customHeight="1">
      <c r="A122" s="75"/>
      <c r="B122" s="9"/>
      <c r="C122" s="75"/>
      <c r="D122" s="9"/>
      <c r="E122" s="8"/>
      <c r="F122" s="8"/>
      <c r="G122" s="8"/>
      <c r="H122" s="8"/>
      <c r="I122" s="8"/>
      <c r="J122" s="1393"/>
      <c r="K122" s="1393"/>
      <c r="L122" s="1393"/>
      <c r="M122" s="1393"/>
      <c r="N122" s="1393"/>
      <c r="O122" s="1393"/>
      <c r="P122" s="1393"/>
      <c r="Q122" s="1393"/>
      <c r="R122" s="1393"/>
      <c r="S122" s="1393"/>
      <c r="T122" s="1393"/>
      <c r="U122" s="1393"/>
      <c r="V122" s="1393"/>
      <c r="W122" s="1393"/>
      <c r="X122" s="1393"/>
      <c r="Y122" s="1393"/>
      <c r="Z122" s="1393"/>
      <c r="AA122" s="1393"/>
      <c r="AB122" s="1393"/>
      <c r="AC122" s="1393"/>
      <c r="AD122" s="1393"/>
      <c r="AE122" s="1393"/>
      <c r="AF122" s="1393"/>
      <c r="AG122" s="1393"/>
      <c r="AH122" s="1393"/>
      <c r="AI122" s="1393"/>
      <c r="AJ122" s="1393"/>
      <c r="AK122" s="692"/>
      <c r="AL122" s="692"/>
      <c r="AM122" s="692"/>
      <c r="AN122" s="692"/>
      <c r="AO122" s="692"/>
      <c r="AP122" s="692"/>
      <c r="AQ122" s="874"/>
      <c r="AR122" s="874"/>
      <c r="AS122" s="874"/>
      <c r="AT122" s="874"/>
      <c r="AU122" s="874"/>
      <c r="AV122" s="874"/>
      <c r="AW122" s="82"/>
      <c r="AX122" s="82"/>
      <c r="AY122" s="82"/>
      <c r="AZ122" s="8"/>
      <c r="BA122" s="8"/>
      <c r="BB122" s="78"/>
      <c r="BC122" s="7"/>
      <c r="BD122" s="7"/>
      <c r="BE122" s="7"/>
    </row>
    <row r="123" spans="1:57" ht="31.5" customHeight="1">
      <c r="A123" s="75"/>
      <c r="B123" s="9"/>
      <c r="C123" s="75"/>
      <c r="D123" s="9"/>
      <c r="E123" s="8"/>
      <c r="F123" s="8"/>
      <c r="G123" s="8"/>
      <c r="H123" s="8"/>
      <c r="I123" s="8"/>
      <c r="J123" s="83"/>
      <c r="K123" s="8"/>
      <c r="L123" s="8"/>
      <c r="M123" s="8"/>
      <c r="N123" s="8"/>
      <c r="O123" s="8"/>
      <c r="P123" s="8"/>
      <c r="Q123" s="8"/>
      <c r="R123" s="8"/>
      <c r="S123" s="1030"/>
      <c r="T123" s="1030"/>
      <c r="U123" s="1030"/>
      <c r="V123" s="1030"/>
      <c r="W123" s="1030"/>
      <c r="X123" s="1030"/>
      <c r="Y123" s="1098"/>
      <c r="Z123" s="1098"/>
      <c r="AA123" s="1098"/>
      <c r="AB123" s="1098"/>
      <c r="AC123" s="1098"/>
      <c r="AD123" s="1098"/>
      <c r="AE123" s="1159"/>
      <c r="AF123" s="1159"/>
      <c r="AG123" s="1159"/>
      <c r="AH123" s="1159"/>
      <c r="AI123" s="1159"/>
      <c r="AJ123" s="1098"/>
      <c r="AK123" s="693"/>
      <c r="AL123" s="693"/>
      <c r="AM123" s="693"/>
      <c r="AN123" s="693"/>
      <c r="AO123" s="693"/>
      <c r="AP123" s="693"/>
      <c r="AQ123" s="875"/>
      <c r="AR123" s="875"/>
      <c r="AS123" s="875"/>
      <c r="AT123" s="875"/>
      <c r="AU123" s="875"/>
      <c r="AV123" s="875"/>
      <c r="AW123" s="14"/>
      <c r="AX123" s="14"/>
      <c r="AY123" s="14"/>
      <c r="AZ123" s="14"/>
      <c r="BA123" s="14"/>
      <c r="BB123" s="84"/>
      <c r="BC123" s="7"/>
      <c r="BD123" s="7"/>
      <c r="BE123" s="7"/>
    </row>
    <row r="124" spans="1:57" ht="18.75" customHeight="1">
      <c r="A124" s="75"/>
      <c r="B124" s="9"/>
      <c r="C124" s="75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1029"/>
      <c r="T124" s="1029"/>
      <c r="U124" s="1029"/>
      <c r="V124" s="1029"/>
      <c r="W124" s="1029"/>
      <c r="X124" s="1029"/>
      <c r="Y124" s="1096"/>
      <c r="Z124" s="1096"/>
      <c r="AA124" s="1096"/>
      <c r="AB124" s="1096"/>
      <c r="AC124" s="1096"/>
      <c r="AD124" s="1096"/>
      <c r="AE124" s="1096"/>
      <c r="AF124" s="1096"/>
      <c r="AG124" s="1096"/>
      <c r="AH124" s="1096"/>
      <c r="AI124" s="1096"/>
      <c r="AJ124" s="1096"/>
      <c r="AK124" s="694"/>
      <c r="AL124" s="694"/>
      <c r="AM124" s="694"/>
      <c r="AN124" s="694"/>
      <c r="AO124" s="694"/>
      <c r="AP124" s="694"/>
      <c r="AQ124" s="876"/>
      <c r="AR124" s="876"/>
      <c r="AS124" s="876"/>
      <c r="AT124" s="876"/>
      <c r="AU124" s="876"/>
      <c r="AV124" s="876"/>
      <c r="AW124" s="8"/>
      <c r="AX124" s="8"/>
      <c r="AY124" s="8"/>
      <c r="AZ124" s="8"/>
      <c r="BA124" s="8"/>
      <c r="BB124" s="78"/>
      <c r="BC124" s="7"/>
      <c r="BD124" s="7"/>
      <c r="BE124" s="7"/>
    </row>
    <row r="125" spans="1:57" ht="17.25" customHeight="1">
      <c r="A125" s="75"/>
      <c r="B125" s="9"/>
      <c r="C125" s="75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031"/>
      <c r="T125" s="1031"/>
      <c r="U125" s="1031"/>
      <c r="V125" s="1031"/>
      <c r="W125" s="1031"/>
      <c r="X125" s="1031"/>
      <c r="Y125" s="1096"/>
      <c r="Z125" s="1096"/>
      <c r="AA125" s="1096"/>
      <c r="AB125" s="1096"/>
      <c r="AC125" s="1096"/>
      <c r="AD125" s="1096"/>
      <c r="AE125" s="1096"/>
      <c r="AF125" s="1096"/>
      <c r="AG125" s="1096"/>
      <c r="AH125" s="1096"/>
      <c r="AI125" s="1096"/>
      <c r="AJ125" s="1096"/>
      <c r="AK125" s="694"/>
      <c r="AL125" s="694"/>
      <c r="AM125" s="694"/>
      <c r="AN125" s="694"/>
      <c r="AO125" s="694"/>
      <c r="AP125" s="694"/>
      <c r="AQ125" s="876"/>
      <c r="AR125" s="876"/>
      <c r="AS125" s="876"/>
      <c r="AT125" s="876"/>
      <c r="AU125" s="876"/>
      <c r="AV125" s="876"/>
      <c r="AW125" s="8"/>
      <c r="AX125" s="8"/>
      <c r="AY125" s="8"/>
      <c r="AZ125" s="8"/>
      <c r="BA125" s="8"/>
      <c r="BB125" s="78"/>
      <c r="BC125" s="7"/>
      <c r="BD125" s="7"/>
      <c r="BE125" s="7"/>
    </row>
    <row r="126" spans="1:57" ht="30.75" customHeight="1">
      <c r="A126" s="75"/>
      <c r="B126" s="9"/>
      <c r="C126" s="75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029"/>
      <c r="T126" s="1029"/>
      <c r="U126" s="1029"/>
      <c r="V126" s="1029"/>
      <c r="W126" s="1029"/>
      <c r="X126" s="1029"/>
      <c r="Y126" s="1096"/>
      <c r="Z126" s="1096"/>
      <c r="AA126" s="1096"/>
      <c r="AB126" s="1096"/>
      <c r="AC126" s="1096"/>
      <c r="AD126" s="1096"/>
      <c r="AE126" s="1096"/>
      <c r="AF126" s="1096"/>
      <c r="AG126" s="1096"/>
      <c r="AH126" s="1096"/>
      <c r="AI126" s="1096"/>
      <c r="AJ126" s="1096"/>
      <c r="AK126" s="694"/>
      <c r="AL126" s="694"/>
      <c r="AM126" s="694"/>
      <c r="AN126" s="694"/>
      <c r="AO126" s="694"/>
      <c r="AP126" s="694"/>
      <c r="AQ126" s="876"/>
      <c r="AR126" s="876"/>
      <c r="AS126" s="876"/>
      <c r="AT126" s="876"/>
      <c r="AU126" s="876"/>
      <c r="AV126" s="876"/>
      <c r="AW126" s="8"/>
      <c r="AX126" s="8"/>
      <c r="AY126" s="8"/>
      <c r="AZ126" s="8"/>
      <c r="BA126" s="8"/>
      <c r="BB126" s="78"/>
      <c r="BC126" s="7"/>
      <c r="BD126" s="7"/>
      <c r="BE126" s="7"/>
    </row>
    <row r="127" spans="1:57" ht="15" customHeight="1">
      <c r="A127" s="75"/>
      <c r="B127" s="9"/>
      <c r="C127" s="75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029"/>
      <c r="T127" s="1029"/>
      <c r="U127" s="1029"/>
      <c r="V127" s="1029"/>
      <c r="W127" s="1029"/>
      <c r="X127" s="1029"/>
      <c r="Y127" s="1096"/>
      <c r="Z127" s="1096"/>
      <c r="AA127" s="1096"/>
      <c r="AB127" s="1096"/>
      <c r="AC127" s="1096"/>
      <c r="AD127" s="1096"/>
      <c r="AE127" s="1096"/>
      <c r="AF127" s="1096"/>
      <c r="AG127" s="1096"/>
      <c r="AH127" s="1096"/>
      <c r="AI127" s="1096"/>
      <c r="AJ127" s="1096"/>
      <c r="AK127" s="694"/>
      <c r="AL127" s="694"/>
      <c r="AM127" s="694"/>
      <c r="AN127" s="694"/>
      <c r="AO127" s="694"/>
      <c r="AP127" s="694"/>
      <c r="AQ127" s="876"/>
      <c r="AR127" s="876"/>
      <c r="AS127" s="876"/>
      <c r="AT127" s="876"/>
      <c r="AU127" s="876"/>
      <c r="AV127" s="876"/>
      <c r="AW127" s="9"/>
      <c r="AX127" s="9"/>
      <c r="AY127" s="9"/>
      <c r="AZ127" s="8"/>
      <c r="BA127" s="8"/>
      <c r="BB127" s="78"/>
      <c r="BC127" s="7"/>
      <c r="BD127" s="7"/>
      <c r="BE127" s="7"/>
    </row>
    <row r="128" spans="1:57" ht="12" customHeight="1">
      <c r="A128" s="75"/>
      <c r="B128" s="9"/>
      <c r="C128" s="75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029"/>
      <c r="T128" s="1029"/>
      <c r="U128" s="1029"/>
      <c r="V128" s="1029"/>
      <c r="W128" s="1029"/>
      <c r="X128" s="1029"/>
      <c r="Y128" s="1096"/>
      <c r="Z128" s="1096"/>
      <c r="AA128" s="1096"/>
      <c r="AB128" s="1096"/>
      <c r="AC128" s="1096"/>
      <c r="AD128" s="1096"/>
      <c r="AE128" s="1096"/>
      <c r="AF128" s="1096"/>
      <c r="AG128" s="1096"/>
      <c r="AH128" s="1096"/>
      <c r="AI128" s="1096"/>
      <c r="AJ128" s="1096"/>
      <c r="AK128" s="694"/>
      <c r="AL128" s="694"/>
      <c r="AM128" s="694"/>
      <c r="AN128" s="694"/>
      <c r="AO128" s="694"/>
      <c r="AP128" s="694"/>
      <c r="AQ128" s="876"/>
      <c r="AR128" s="876"/>
      <c r="AS128" s="876"/>
      <c r="AT128" s="876"/>
      <c r="AU128" s="876"/>
      <c r="AV128" s="876"/>
      <c r="AW128" s="9"/>
      <c r="AX128" s="9"/>
      <c r="AY128" s="9"/>
      <c r="AZ128" s="8"/>
      <c r="BA128" s="8"/>
      <c r="BB128" s="78"/>
      <c r="BC128" s="7"/>
      <c r="BD128" s="7"/>
      <c r="BE128" s="7"/>
    </row>
    <row r="129" spans="1:57" ht="13.5" customHeight="1">
      <c r="A129" s="75"/>
      <c r="B129" s="9"/>
      <c r="C129" s="75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1029"/>
      <c r="T129" s="1029"/>
      <c r="U129" s="1029"/>
      <c r="V129" s="1029"/>
      <c r="W129" s="1029"/>
      <c r="X129" s="1029"/>
      <c r="Y129" s="1096"/>
      <c r="Z129" s="1096"/>
      <c r="AA129" s="1096"/>
      <c r="AB129" s="1096"/>
      <c r="AC129" s="1096"/>
      <c r="AD129" s="1096"/>
      <c r="AE129" s="1096"/>
      <c r="AF129" s="1096"/>
      <c r="AG129" s="1096"/>
      <c r="AH129" s="1096"/>
      <c r="AI129" s="1096"/>
      <c r="AJ129" s="1096"/>
      <c r="AK129" s="694"/>
      <c r="AL129" s="694"/>
      <c r="AM129" s="694"/>
      <c r="AN129" s="694"/>
      <c r="AO129" s="694"/>
      <c r="AP129" s="694"/>
      <c r="AQ129" s="876"/>
      <c r="AR129" s="876"/>
      <c r="AS129" s="876"/>
      <c r="AT129" s="876"/>
      <c r="AU129" s="876"/>
      <c r="AV129" s="876"/>
      <c r="AW129" s="9"/>
      <c r="AX129" s="9"/>
      <c r="AY129" s="9"/>
      <c r="AZ129" s="8"/>
      <c r="BA129" s="8"/>
      <c r="BB129" s="78"/>
      <c r="BC129" s="7"/>
      <c r="BD129" s="7"/>
      <c r="BE129" s="7"/>
    </row>
    <row r="130" spans="1:57" ht="14.25">
      <c r="A130" s="75"/>
      <c r="B130" s="9"/>
      <c r="C130" s="75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032"/>
      <c r="T130" s="1032"/>
      <c r="U130" s="1032"/>
      <c r="V130" s="1032"/>
      <c r="W130" s="1032"/>
      <c r="X130" s="1032"/>
      <c r="Y130" s="1096"/>
      <c r="Z130" s="1096"/>
      <c r="AA130" s="1096"/>
      <c r="AB130" s="1096"/>
      <c r="AC130" s="1096"/>
      <c r="AD130" s="1096"/>
      <c r="AE130" s="1096"/>
      <c r="AF130" s="1096"/>
      <c r="AG130" s="1096"/>
      <c r="AH130" s="1096"/>
      <c r="AI130" s="1096"/>
      <c r="AJ130" s="1096"/>
      <c r="AK130" s="694"/>
      <c r="AL130" s="694"/>
      <c r="AM130" s="694"/>
      <c r="AN130" s="694"/>
      <c r="AO130" s="694"/>
      <c r="AP130" s="694"/>
      <c r="AQ130" s="876"/>
      <c r="AR130" s="876"/>
      <c r="AS130" s="876"/>
      <c r="AT130" s="876"/>
      <c r="AU130" s="876"/>
      <c r="AV130" s="876"/>
      <c r="AW130" s="9"/>
      <c r="AX130" s="9"/>
      <c r="AY130" s="9"/>
      <c r="AZ130" s="8"/>
      <c r="BA130" s="8"/>
      <c r="BB130" s="7"/>
      <c r="BC130" s="7"/>
      <c r="BD130" s="7"/>
      <c r="BE130" s="7"/>
    </row>
    <row r="131" spans="1:57" ht="14.25">
      <c r="A131" s="75"/>
      <c r="B131" s="9"/>
      <c r="C131" s="75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032"/>
      <c r="T131" s="1032"/>
      <c r="U131" s="1032"/>
      <c r="V131" s="1032"/>
      <c r="W131" s="1032"/>
      <c r="X131" s="1032"/>
      <c r="Y131" s="1096"/>
      <c r="Z131" s="1096"/>
      <c r="AA131" s="1096"/>
      <c r="AB131" s="1096"/>
      <c r="AC131" s="1096"/>
      <c r="AD131" s="1096"/>
      <c r="AE131" s="1096"/>
      <c r="AF131" s="1096"/>
      <c r="AG131" s="1096"/>
      <c r="AH131" s="1096"/>
      <c r="AI131" s="1096"/>
      <c r="AJ131" s="1096"/>
      <c r="AK131" s="694"/>
      <c r="AL131" s="694"/>
      <c r="AM131" s="694"/>
      <c r="AN131" s="694"/>
      <c r="AO131" s="694"/>
      <c r="AP131" s="694"/>
      <c r="AQ131" s="876"/>
      <c r="AR131" s="876"/>
      <c r="AS131" s="876"/>
      <c r="AT131" s="876"/>
      <c r="AU131" s="876"/>
      <c r="AV131" s="876"/>
      <c r="AW131" s="9"/>
      <c r="AX131" s="9"/>
      <c r="AY131" s="9"/>
      <c r="AZ131" s="8"/>
      <c r="BA131" s="8"/>
      <c r="BB131" s="7"/>
      <c r="BC131" s="7"/>
      <c r="BD131" s="7"/>
      <c r="BE131" s="7"/>
    </row>
    <row r="132" spans="1:57" ht="12.75">
      <c r="A132" s="75"/>
      <c r="B132" s="9"/>
      <c r="C132" s="75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359"/>
      <c r="T132" s="359"/>
      <c r="U132" s="359"/>
      <c r="V132" s="359"/>
      <c r="W132" s="359"/>
      <c r="X132" s="359"/>
      <c r="Y132" s="1096"/>
      <c r="Z132" s="1096"/>
      <c r="AA132" s="1096"/>
      <c r="AB132" s="1096"/>
      <c r="AC132" s="1096"/>
      <c r="AD132" s="1096"/>
      <c r="AE132" s="1096"/>
      <c r="AF132" s="1096"/>
      <c r="AG132" s="1096"/>
      <c r="AH132" s="1096"/>
      <c r="AI132" s="1096"/>
      <c r="AJ132" s="1096"/>
      <c r="AK132" s="694"/>
      <c r="AL132" s="694"/>
      <c r="AM132" s="694"/>
      <c r="AN132" s="694"/>
      <c r="AO132" s="694"/>
      <c r="AP132" s="694"/>
      <c r="AQ132" s="876"/>
      <c r="AR132" s="876"/>
      <c r="AS132" s="876"/>
      <c r="AT132" s="876"/>
      <c r="AU132" s="876"/>
      <c r="AV132" s="876"/>
      <c r="AW132" s="9"/>
      <c r="AX132" s="9"/>
      <c r="AY132" s="9"/>
      <c r="AZ132" s="8"/>
      <c r="BA132" s="8"/>
      <c r="BB132" s="7"/>
      <c r="BC132" s="7"/>
      <c r="BD132" s="7"/>
      <c r="BE132" s="7"/>
    </row>
    <row r="133" spans="1:57" ht="12.75">
      <c r="A133" s="75"/>
      <c r="B133" s="9"/>
      <c r="C133" s="75"/>
      <c r="D133" s="9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359"/>
      <c r="T133" s="359"/>
      <c r="U133" s="359"/>
      <c r="V133" s="359"/>
      <c r="W133" s="359"/>
      <c r="X133" s="359"/>
      <c r="Y133" s="1096"/>
      <c r="Z133" s="1096"/>
      <c r="AA133" s="1096"/>
      <c r="AB133" s="1096"/>
      <c r="AC133" s="1096"/>
      <c r="AD133" s="1096"/>
      <c r="AE133" s="1096"/>
      <c r="AF133" s="1096"/>
      <c r="AG133" s="1096"/>
      <c r="AH133" s="1096"/>
      <c r="AI133" s="1096"/>
      <c r="AJ133" s="1096"/>
      <c r="AK133" s="694"/>
      <c r="AL133" s="694"/>
      <c r="AM133" s="694"/>
      <c r="AN133" s="694"/>
      <c r="AO133" s="694"/>
      <c r="AP133" s="694"/>
      <c r="AQ133" s="876"/>
      <c r="AR133" s="876"/>
      <c r="AS133" s="876"/>
      <c r="AT133" s="876"/>
      <c r="AU133" s="876"/>
      <c r="AV133" s="876"/>
      <c r="AW133" s="9"/>
      <c r="AX133" s="9"/>
      <c r="AY133" s="9"/>
      <c r="AZ133" s="8"/>
      <c r="BA133" s="8"/>
      <c r="BB133" s="7"/>
      <c r="BC133" s="7"/>
      <c r="BD133" s="7"/>
      <c r="BE133" s="7"/>
    </row>
    <row r="134" spans="1:57" ht="12.75">
      <c r="A134" s="75"/>
      <c r="B134" s="9"/>
      <c r="C134" s="75"/>
      <c r="D134" s="9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359"/>
      <c r="T134" s="359"/>
      <c r="U134" s="359"/>
      <c r="V134" s="359"/>
      <c r="W134" s="359"/>
      <c r="X134" s="359"/>
      <c r="Y134" s="1096"/>
      <c r="Z134" s="1096"/>
      <c r="AA134" s="1096"/>
      <c r="AB134" s="1096"/>
      <c r="AC134" s="1096"/>
      <c r="AD134" s="1096"/>
      <c r="AE134" s="1096"/>
      <c r="AF134" s="1096"/>
      <c r="AG134" s="1096"/>
      <c r="AH134" s="1096"/>
      <c r="AI134" s="1096"/>
      <c r="AJ134" s="1096"/>
      <c r="AK134" s="694"/>
      <c r="AL134" s="694"/>
      <c r="AM134" s="694"/>
      <c r="AN134" s="694"/>
      <c r="AO134" s="694"/>
      <c r="AP134" s="694"/>
      <c r="AQ134" s="876"/>
      <c r="AR134" s="876"/>
      <c r="AS134" s="876"/>
      <c r="AT134" s="876"/>
      <c r="AU134" s="876"/>
      <c r="AV134" s="876"/>
      <c r="AW134" s="9"/>
      <c r="AX134" s="9"/>
      <c r="AY134" s="9"/>
      <c r="AZ134" s="8"/>
      <c r="BA134" s="8"/>
      <c r="BB134" s="7"/>
      <c r="BC134" s="7"/>
      <c r="BD134" s="7"/>
      <c r="BE134" s="7"/>
    </row>
    <row r="135" spans="3:57" ht="12.75">
      <c r="C135" s="10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571"/>
      <c r="AL135" s="571"/>
      <c r="AM135" s="571"/>
      <c r="AN135" s="571"/>
      <c r="AO135" s="571"/>
      <c r="AP135" s="571"/>
      <c r="AQ135" s="710"/>
      <c r="AR135" s="710"/>
      <c r="AS135" s="710"/>
      <c r="AT135" s="710"/>
      <c r="AU135" s="710"/>
      <c r="AV135" s="710"/>
      <c r="AZ135" s="7"/>
      <c r="BA135" s="7"/>
      <c r="BB135" s="7"/>
      <c r="BC135" s="7"/>
      <c r="BD135" s="7"/>
      <c r="BE135" s="7"/>
    </row>
    <row r="136" spans="3:57" ht="12.75">
      <c r="C136" s="10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571"/>
      <c r="AL136" s="571"/>
      <c r="AM136" s="571"/>
      <c r="AN136" s="571"/>
      <c r="AO136" s="571"/>
      <c r="AP136" s="571"/>
      <c r="AQ136" s="710"/>
      <c r="AR136" s="710"/>
      <c r="AS136" s="710"/>
      <c r="AT136" s="710"/>
      <c r="AU136" s="710"/>
      <c r="AV136" s="710"/>
      <c r="AZ136" s="7"/>
      <c r="BA136" s="7"/>
      <c r="BB136" s="7"/>
      <c r="BC136" s="7"/>
      <c r="BD136" s="7"/>
      <c r="BE136" s="7"/>
    </row>
    <row r="137" spans="3:57" ht="12.75">
      <c r="C137" s="10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571"/>
      <c r="AL137" s="571"/>
      <c r="AM137" s="571"/>
      <c r="AN137" s="571"/>
      <c r="AO137" s="571"/>
      <c r="AP137" s="571"/>
      <c r="AQ137" s="710"/>
      <c r="AR137" s="710"/>
      <c r="AS137" s="710"/>
      <c r="AT137" s="710"/>
      <c r="AU137" s="710"/>
      <c r="AV137" s="710"/>
      <c r="AZ137" s="7"/>
      <c r="BA137" s="7"/>
      <c r="BB137" s="7"/>
      <c r="BC137" s="7"/>
      <c r="BD137" s="7"/>
      <c r="BE137" s="7"/>
    </row>
    <row r="138" spans="3:57" ht="12.75">
      <c r="C138" s="10"/>
      <c r="AZ138" s="7"/>
      <c r="BA138" s="7"/>
      <c r="BB138" s="7"/>
      <c r="BC138" s="7"/>
      <c r="BD138" s="7"/>
      <c r="BE138" s="7"/>
    </row>
    <row r="139" spans="3:57" ht="12.75">
      <c r="C139" s="10"/>
      <c r="AZ139" s="7"/>
      <c r="BA139" s="7"/>
      <c r="BB139" s="7"/>
      <c r="BC139" s="7"/>
      <c r="BD139" s="7"/>
      <c r="BE139" s="7"/>
    </row>
    <row r="140" spans="3:57" ht="12.75">
      <c r="C140" s="10"/>
      <c r="AZ140" s="7"/>
      <c r="BA140" s="7"/>
      <c r="BB140" s="7"/>
      <c r="BC140" s="7"/>
      <c r="BD140" s="7"/>
      <c r="BE140" s="7"/>
    </row>
    <row r="141" spans="3:57" ht="12.75">
      <c r="C141" s="10"/>
      <c r="AZ141" s="7"/>
      <c r="BA141" s="7"/>
      <c r="BB141" s="7"/>
      <c r="BC141" s="7"/>
      <c r="BD141" s="7"/>
      <c r="BE141" s="7"/>
    </row>
    <row r="142" spans="3:57" ht="12.75">
      <c r="C142" s="10"/>
      <c r="AZ142" s="7"/>
      <c r="BA142" s="7"/>
      <c r="BB142" s="7"/>
      <c r="BC142" s="7"/>
      <c r="BD142" s="7"/>
      <c r="BE142" s="7"/>
    </row>
    <row r="143" spans="3:57" ht="12.75">
      <c r="C143" s="10"/>
      <c r="AZ143" s="7"/>
      <c r="BA143" s="7"/>
      <c r="BB143" s="7"/>
      <c r="BC143" s="7"/>
      <c r="BD143" s="7"/>
      <c r="BE143" s="7"/>
    </row>
    <row r="144" spans="3:57" ht="12.75">
      <c r="C144" s="10"/>
      <c r="AZ144" s="7"/>
      <c r="BA144" s="7"/>
      <c r="BB144" s="7"/>
      <c r="BC144" s="7"/>
      <c r="BD144" s="7"/>
      <c r="BE144" s="7"/>
    </row>
    <row r="145" spans="3:57" ht="12.75">
      <c r="C145" s="10"/>
      <c r="AZ145" s="7"/>
      <c r="BA145" s="7"/>
      <c r="BB145" s="7"/>
      <c r="BC145" s="7"/>
      <c r="BD145" s="7"/>
      <c r="BE145" s="7"/>
    </row>
    <row r="146" spans="3:57" ht="12.75">
      <c r="C146" s="10"/>
      <c r="AZ146" s="7"/>
      <c r="BA146" s="7"/>
      <c r="BB146" s="7"/>
      <c r="BC146" s="7"/>
      <c r="BD146" s="7"/>
      <c r="BE146" s="7"/>
    </row>
    <row r="147" spans="3:57" ht="12.75">
      <c r="C147" s="10"/>
      <c r="AZ147" s="7"/>
      <c r="BA147" s="7"/>
      <c r="BB147" s="7"/>
      <c r="BC147" s="7"/>
      <c r="BD147" s="7"/>
      <c r="BE147" s="7"/>
    </row>
    <row r="148" spans="3:57" ht="12.75">
      <c r="C148" s="10"/>
      <c r="AZ148" s="7"/>
      <c r="BA148" s="7"/>
      <c r="BB148" s="7"/>
      <c r="BC148" s="7"/>
      <c r="BD148" s="7"/>
      <c r="BE148" s="7"/>
    </row>
    <row r="149" spans="3:57" ht="12.75">
      <c r="C149" s="10"/>
      <c r="AZ149" s="7"/>
      <c r="BA149" s="7"/>
      <c r="BB149" s="7"/>
      <c r="BC149" s="7"/>
      <c r="BD149" s="7"/>
      <c r="BE149" s="7"/>
    </row>
    <row r="150" spans="3:57" ht="12.75">
      <c r="C150" s="10"/>
      <c r="AZ150" s="7"/>
      <c r="BA150" s="7"/>
      <c r="BB150" s="7"/>
      <c r="BC150" s="7"/>
      <c r="BD150" s="7"/>
      <c r="BE150" s="7"/>
    </row>
    <row r="151" spans="3:57" ht="12.75">
      <c r="C151" s="10"/>
      <c r="AZ151" s="7"/>
      <c r="BA151" s="7"/>
      <c r="BB151" s="7"/>
      <c r="BC151" s="7"/>
      <c r="BD151" s="7"/>
      <c r="BE151" s="7"/>
    </row>
    <row r="152" spans="3:57" ht="12.75">
      <c r="C152" s="10"/>
      <c r="AZ152" s="7"/>
      <c r="BA152" s="7"/>
      <c r="BB152" s="7"/>
      <c r="BC152" s="7"/>
      <c r="BD152" s="7"/>
      <c r="BE152" s="7"/>
    </row>
    <row r="153" spans="3:57" ht="12.75">
      <c r="C153" s="10"/>
      <c r="AZ153" s="7"/>
      <c r="BA153" s="7"/>
      <c r="BB153" s="7"/>
      <c r="BC153" s="7"/>
      <c r="BD153" s="7"/>
      <c r="BE153" s="7"/>
    </row>
    <row r="154" spans="3:57" ht="12.75">
      <c r="C154" s="10"/>
      <c r="AZ154" s="7"/>
      <c r="BA154" s="7"/>
      <c r="BB154" s="7"/>
      <c r="BC154" s="7"/>
      <c r="BD154" s="7"/>
      <c r="BE154" s="7"/>
    </row>
    <row r="155" spans="3:57" ht="12.75">
      <c r="C155" s="10"/>
      <c r="AZ155" s="7"/>
      <c r="BA155" s="7"/>
      <c r="BB155" s="7"/>
      <c r="BC155" s="7"/>
      <c r="BD155" s="7"/>
      <c r="BE155" s="7"/>
    </row>
    <row r="156" spans="3:57" ht="12.75">
      <c r="C156" s="10"/>
      <c r="AZ156" s="7"/>
      <c r="BA156" s="7"/>
      <c r="BB156" s="7"/>
      <c r="BC156" s="7"/>
      <c r="BD156" s="7"/>
      <c r="BE156" s="7"/>
    </row>
    <row r="157" spans="3:57" ht="12.75">
      <c r="C157" s="10"/>
      <c r="AZ157" s="7"/>
      <c r="BA157" s="7"/>
      <c r="BB157" s="7"/>
      <c r="BC157" s="7"/>
      <c r="BD157" s="7"/>
      <c r="BE157" s="7"/>
    </row>
    <row r="158" spans="3:57" ht="12.75">
      <c r="C158" s="10"/>
      <c r="AZ158" s="7"/>
      <c r="BA158" s="7"/>
      <c r="BB158" s="7"/>
      <c r="BC158" s="7"/>
      <c r="BD158" s="7"/>
      <c r="BE158" s="7"/>
    </row>
    <row r="159" spans="3:57" ht="12.75">
      <c r="C159" s="10"/>
      <c r="AZ159" s="7"/>
      <c r="BA159" s="7"/>
      <c r="BB159" s="7"/>
      <c r="BC159" s="7"/>
      <c r="BD159" s="7"/>
      <c r="BE159" s="7"/>
    </row>
    <row r="160" spans="3:57" ht="12.75">
      <c r="C160" s="10"/>
      <c r="AZ160" s="7"/>
      <c r="BA160" s="7"/>
      <c r="BB160" s="7"/>
      <c r="BC160" s="7"/>
      <c r="BD160" s="7"/>
      <c r="BE160" s="7"/>
    </row>
    <row r="161" spans="3:57" ht="12.75">
      <c r="C161" s="10"/>
      <c r="AZ161" s="7"/>
      <c r="BA161" s="7"/>
      <c r="BB161" s="7"/>
      <c r="BC161" s="7"/>
      <c r="BD161" s="7"/>
      <c r="BE161" s="7"/>
    </row>
    <row r="162" spans="3:57" ht="12.75">
      <c r="C162" s="10"/>
      <c r="AZ162" s="7"/>
      <c r="BA162" s="7"/>
      <c r="BB162" s="7"/>
      <c r="BC162" s="7"/>
      <c r="BD162" s="7"/>
      <c r="BE162" s="7"/>
    </row>
    <row r="163" spans="3:57" ht="12.75">
      <c r="C163" s="10"/>
      <c r="AZ163" s="7"/>
      <c r="BA163" s="7"/>
      <c r="BB163" s="7"/>
      <c r="BC163" s="7"/>
      <c r="BD163" s="7"/>
      <c r="BE163" s="7"/>
    </row>
    <row r="164" spans="3:57" ht="12.75">
      <c r="C164" s="10"/>
      <c r="AZ164" s="7"/>
      <c r="BA164" s="7"/>
      <c r="BB164" s="7"/>
      <c r="BC164" s="7"/>
      <c r="BD164" s="7"/>
      <c r="BE164" s="7"/>
    </row>
    <row r="165" spans="3:57" ht="12.75">
      <c r="C165" s="10"/>
      <c r="AZ165" s="7"/>
      <c r="BA165" s="7"/>
      <c r="BB165" s="7"/>
      <c r="BC165" s="7"/>
      <c r="BD165" s="7"/>
      <c r="BE165" s="7"/>
    </row>
    <row r="166" spans="3:57" ht="12.75">
      <c r="C166" s="10"/>
      <c r="AZ166" s="7"/>
      <c r="BA166" s="7"/>
      <c r="BB166" s="7"/>
      <c r="BC166" s="7"/>
      <c r="BD166" s="7"/>
      <c r="BE166" s="7"/>
    </row>
    <row r="167" spans="3:57" ht="12.75">
      <c r="C167" s="10"/>
      <c r="AZ167" s="7"/>
      <c r="BA167" s="7"/>
      <c r="BB167" s="7"/>
      <c r="BC167" s="7"/>
      <c r="BD167" s="7"/>
      <c r="BE167" s="7"/>
    </row>
    <row r="168" spans="3:57" ht="12.75">
      <c r="C168" s="10"/>
      <c r="AZ168" s="7"/>
      <c r="BA168" s="7"/>
      <c r="BB168" s="7"/>
      <c r="BC168" s="7"/>
      <c r="BD168" s="7"/>
      <c r="BE168" s="7"/>
    </row>
    <row r="169" spans="3:57" ht="12.75">
      <c r="C169" s="10"/>
      <c r="AZ169" s="7"/>
      <c r="BA169" s="7"/>
      <c r="BB169" s="7"/>
      <c r="BC169" s="7"/>
      <c r="BD169" s="7"/>
      <c r="BE169" s="7"/>
    </row>
    <row r="170" spans="3:57" ht="12.75">
      <c r="C170" s="10"/>
      <c r="AZ170" s="7"/>
      <c r="BA170" s="7"/>
      <c r="BB170" s="7"/>
      <c r="BC170" s="7"/>
      <c r="BD170" s="7"/>
      <c r="BE170" s="7"/>
    </row>
    <row r="171" spans="3:57" ht="12.75">
      <c r="C171" s="10"/>
      <c r="AZ171" s="7"/>
      <c r="BA171" s="7"/>
      <c r="BB171" s="7"/>
      <c r="BC171" s="7"/>
      <c r="BD171" s="7"/>
      <c r="BE171" s="7"/>
    </row>
    <row r="172" spans="3:57" ht="12.75">
      <c r="C172" s="10"/>
      <c r="AZ172" s="7"/>
      <c r="BA172" s="7"/>
      <c r="BB172" s="7"/>
      <c r="BC172" s="7"/>
      <c r="BD172" s="7"/>
      <c r="BE172" s="7"/>
    </row>
    <row r="173" spans="3:57" ht="12.75">
      <c r="C173" s="10"/>
      <c r="AZ173" s="7"/>
      <c r="BA173" s="7"/>
      <c r="BB173" s="7"/>
      <c r="BC173" s="7"/>
      <c r="BD173" s="7"/>
      <c r="BE173" s="7"/>
    </row>
    <row r="174" spans="3:57" ht="12.75">
      <c r="C174" s="10"/>
      <c r="AZ174" s="7"/>
      <c r="BA174" s="7"/>
      <c r="BB174" s="7"/>
      <c r="BC174" s="7"/>
      <c r="BD174" s="7"/>
      <c r="BE174" s="7"/>
    </row>
    <row r="175" spans="3:57" ht="12.75">
      <c r="C175" s="10"/>
      <c r="AZ175" s="7"/>
      <c r="BA175" s="7"/>
      <c r="BB175" s="7"/>
      <c r="BC175" s="7"/>
      <c r="BD175" s="7"/>
      <c r="BE175" s="7"/>
    </row>
    <row r="176" spans="3:57" ht="12.75">
      <c r="C176" s="10"/>
      <c r="AZ176" s="7"/>
      <c r="BA176" s="7"/>
      <c r="BB176" s="7"/>
      <c r="BC176" s="7"/>
      <c r="BD176" s="7"/>
      <c r="BE176" s="7"/>
    </row>
    <row r="177" spans="3:57" ht="12.75">
      <c r="C177" s="10"/>
      <c r="AZ177" s="7"/>
      <c r="BA177" s="7"/>
      <c r="BB177" s="7"/>
      <c r="BC177" s="7"/>
      <c r="BD177" s="7"/>
      <c r="BE177" s="7"/>
    </row>
    <row r="178" spans="3:57" ht="12.75">
      <c r="C178" s="10"/>
      <c r="AZ178" s="7"/>
      <c r="BA178" s="7"/>
      <c r="BB178" s="7"/>
      <c r="BC178" s="7"/>
      <c r="BD178" s="7"/>
      <c r="BE178" s="7"/>
    </row>
    <row r="179" spans="3:57" ht="12.75">
      <c r="C179" s="10"/>
      <c r="AZ179" s="7"/>
      <c r="BA179" s="7"/>
      <c r="BB179" s="7"/>
      <c r="BC179" s="7"/>
      <c r="BD179" s="7"/>
      <c r="BE179" s="7"/>
    </row>
    <row r="180" spans="3:57" ht="12.75">
      <c r="C180" s="10"/>
      <c r="AZ180" s="7"/>
      <c r="BA180" s="7"/>
      <c r="BB180" s="7"/>
      <c r="BC180" s="7"/>
      <c r="BD180" s="7"/>
      <c r="BE180" s="7"/>
    </row>
    <row r="181" spans="3:57" ht="12.75">
      <c r="C181" s="10"/>
      <c r="AZ181" s="7"/>
      <c r="BA181" s="7"/>
      <c r="BB181" s="7"/>
      <c r="BC181" s="7"/>
      <c r="BD181" s="7"/>
      <c r="BE181" s="7"/>
    </row>
    <row r="182" spans="3:57" ht="12.75">
      <c r="C182" s="10"/>
      <c r="AZ182" s="7"/>
      <c r="BA182" s="7"/>
      <c r="BB182" s="7"/>
      <c r="BC182" s="7"/>
      <c r="BD182" s="7"/>
      <c r="BE182" s="7"/>
    </row>
    <row r="183" spans="3:57" ht="12.75">
      <c r="C183" s="10"/>
      <c r="AZ183" s="7"/>
      <c r="BA183" s="7"/>
      <c r="BB183" s="7"/>
      <c r="BC183" s="7"/>
      <c r="BD183" s="7"/>
      <c r="BE183" s="7"/>
    </row>
    <row r="184" spans="3:57" ht="12.75">
      <c r="C184" s="10"/>
      <c r="AZ184" s="7"/>
      <c r="BA184" s="7"/>
      <c r="BB184" s="7"/>
      <c r="BC184" s="7"/>
      <c r="BD184" s="7"/>
      <c r="BE184" s="7"/>
    </row>
    <row r="185" spans="3:57" ht="12.75">
      <c r="C185" s="10"/>
      <c r="AZ185" s="7"/>
      <c r="BA185" s="7"/>
      <c r="BB185" s="7"/>
      <c r="BC185" s="7"/>
      <c r="BD185" s="7"/>
      <c r="BE185" s="7"/>
    </row>
    <row r="186" spans="3:57" ht="12.75">
      <c r="C186" s="10"/>
      <c r="AZ186" s="7"/>
      <c r="BA186" s="7"/>
      <c r="BB186" s="7"/>
      <c r="BC186" s="7"/>
      <c r="BD186" s="7"/>
      <c r="BE186" s="7"/>
    </row>
    <row r="187" spans="3:57" ht="12.75">
      <c r="C187" s="10"/>
      <c r="AZ187" s="7"/>
      <c r="BA187" s="7"/>
      <c r="BB187" s="7"/>
      <c r="BC187" s="7"/>
      <c r="BD187" s="7"/>
      <c r="BE187" s="7"/>
    </row>
    <row r="188" spans="3:57" ht="12.75">
      <c r="C188" s="10"/>
      <c r="AZ188" s="7"/>
      <c r="BA188" s="7"/>
      <c r="BB188" s="7"/>
      <c r="BC188" s="7"/>
      <c r="BD188" s="7"/>
      <c r="BE188" s="7"/>
    </row>
    <row r="189" spans="3:57" ht="12.75">
      <c r="C189" s="10"/>
      <c r="AZ189" s="7"/>
      <c r="BA189" s="7"/>
      <c r="BB189" s="7"/>
      <c r="BC189" s="7"/>
      <c r="BD189" s="7"/>
      <c r="BE189" s="7"/>
    </row>
    <row r="190" spans="3:57" ht="12.75">
      <c r="C190" s="10"/>
      <c r="AZ190" s="7"/>
      <c r="BA190" s="7"/>
      <c r="BB190" s="7"/>
      <c r="BC190" s="7"/>
      <c r="BD190" s="7"/>
      <c r="BE190" s="7"/>
    </row>
    <row r="191" spans="3:57" ht="12.75">
      <c r="C191" s="10"/>
      <c r="AZ191" s="7"/>
      <c r="BA191" s="7"/>
      <c r="BB191" s="7"/>
      <c r="BC191" s="7"/>
      <c r="BD191" s="7"/>
      <c r="BE191" s="7"/>
    </row>
    <row r="192" spans="3:57" ht="12.75">
      <c r="C192" s="10"/>
      <c r="AZ192" s="7"/>
      <c r="BA192" s="7"/>
      <c r="BB192" s="7"/>
      <c r="BC192" s="7"/>
      <c r="BD192" s="7"/>
      <c r="BE192" s="7"/>
    </row>
    <row r="193" spans="3:57" ht="12.75">
      <c r="C193" s="10"/>
      <c r="AZ193" s="7"/>
      <c r="BA193" s="7"/>
      <c r="BB193" s="7"/>
      <c r="BC193" s="7"/>
      <c r="BD193" s="7"/>
      <c r="BE193" s="7"/>
    </row>
    <row r="194" spans="3:57" ht="12.75">
      <c r="C194" s="10"/>
      <c r="AZ194" s="7"/>
      <c r="BA194" s="7"/>
      <c r="BB194" s="7"/>
      <c r="BC194" s="7"/>
      <c r="BD194" s="7"/>
      <c r="BE194" s="7"/>
    </row>
    <row r="195" spans="3:57" ht="12.75">
      <c r="C195" s="10"/>
      <c r="AZ195" s="7"/>
      <c r="BA195" s="7"/>
      <c r="BB195" s="7"/>
      <c r="BC195" s="7"/>
      <c r="BD195" s="7"/>
      <c r="BE195" s="7"/>
    </row>
    <row r="196" spans="3:57" ht="12.75">
      <c r="C196" s="10"/>
      <c r="AZ196" s="7"/>
      <c r="BA196" s="7"/>
      <c r="BB196" s="7"/>
      <c r="BC196" s="7"/>
      <c r="BD196" s="7"/>
      <c r="BE196" s="7"/>
    </row>
    <row r="197" spans="3:57" ht="12.75">
      <c r="C197" s="10"/>
      <c r="AZ197" s="7"/>
      <c r="BA197" s="7"/>
      <c r="BB197" s="7"/>
      <c r="BC197" s="7"/>
      <c r="BD197" s="7"/>
      <c r="BE197" s="7"/>
    </row>
    <row r="198" spans="3:57" ht="12.75">
      <c r="C198" s="10"/>
      <c r="AZ198" s="7"/>
      <c r="BA198" s="7"/>
      <c r="BB198" s="7"/>
      <c r="BC198" s="7"/>
      <c r="BD198" s="7"/>
      <c r="BE198" s="7"/>
    </row>
    <row r="199" spans="3:57" ht="12.75">
      <c r="C199" s="10"/>
      <c r="AZ199" s="7"/>
      <c r="BA199" s="7"/>
      <c r="BB199" s="7"/>
      <c r="BC199" s="7"/>
      <c r="BD199" s="7"/>
      <c r="BE199" s="7"/>
    </row>
    <row r="200" spans="3:57" ht="12.75">
      <c r="C200" s="10"/>
      <c r="AZ200" s="7"/>
      <c r="BA200" s="7"/>
      <c r="BB200" s="7"/>
      <c r="BC200" s="7"/>
      <c r="BD200" s="7"/>
      <c r="BE200" s="7"/>
    </row>
    <row r="201" spans="3:57" ht="12.75">
      <c r="C201" s="10"/>
      <c r="AZ201" s="7"/>
      <c r="BA201" s="7"/>
      <c r="BB201" s="7"/>
      <c r="BC201" s="7"/>
      <c r="BD201" s="7"/>
      <c r="BE201" s="7"/>
    </row>
    <row r="202" spans="3:57" ht="12.75">
      <c r="C202" s="10"/>
      <c r="AZ202" s="7"/>
      <c r="BA202" s="7"/>
      <c r="BB202" s="7"/>
      <c r="BC202" s="7"/>
      <c r="BD202" s="7"/>
      <c r="BE202" s="7"/>
    </row>
    <row r="203" spans="3:57" ht="12.75">
      <c r="C203" s="10"/>
      <c r="AZ203" s="7"/>
      <c r="BA203" s="7"/>
      <c r="BB203" s="7"/>
      <c r="BC203" s="7"/>
      <c r="BD203" s="7"/>
      <c r="BE203" s="7"/>
    </row>
    <row r="204" spans="3:57" ht="12.75">
      <c r="C204" s="10"/>
      <c r="AZ204" s="7"/>
      <c r="BA204" s="7"/>
      <c r="BB204" s="7"/>
      <c r="BC204" s="7"/>
      <c r="BD204" s="7"/>
      <c r="BE204" s="7"/>
    </row>
    <row r="205" spans="3:57" ht="12.75">
      <c r="C205" s="10"/>
      <c r="AZ205" s="7"/>
      <c r="BA205" s="7"/>
      <c r="BB205" s="7"/>
      <c r="BC205" s="7"/>
      <c r="BD205" s="7"/>
      <c r="BE205" s="7"/>
    </row>
    <row r="206" spans="3:57" ht="12.75">
      <c r="C206" s="10"/>
      <c r="AZ206" s="7"/>
      <c r="BA206" s="7"/>
      <c r="BB206" s="7"/>
      <c r="BC206" s="7"/>
      <c r="BD206" s="7"/>
      <c r="BE206" s="7"/>
    </row>
    <row r="207" spans="3:57" ht="12.75">
      <c r="C207" s="10"/>
      <c r="AZ207" s="7"/>
      <c r="BA207" s="7"/>
      <c r="BB207" s="7"/>
      <c r="BC207" s="7"/>
      <c r="BD207" s="7"/>
      <c r="BE207" s="7"/>
    </row>
    <row r="208" spans="3:57" ht="12.75">
      <c r="C208" s="10"/>
      <c r="AZ208" s="7"/>
      <c r="BA208" s="7"/>
      <c r="BB208" s="7"/>
      <c r="BC208" s="7"/>
      <c r="BD208" s="7"/>
      <c r="BE208" s="7"/>
    </row>
    <row r="209" spans="3:57" ht="12.75">
      <c r="C209" s="10"/>
      <c r="AZ209" s="7"/>
      <c r="BA209" s="7"/>
      <c r="BB209" s="7"/>
      <c r="BC209" s="7"/>
      <c r="BD209" s="7"/>
      <c r="BE209" s="7"/>
    </row>
    <row r="210" spans="3:57" ht="12.75">
      <c r="C210" s="10"/>
      <c r="AZ210" s="7"/>
      <c r="BA210" s="7"/>
      <c r="BB210" s="7"/>
      <c r="BC210" s="7"/>
      <c r="BD210" s="7"/>
      <c r="BE210" s="7"/>
    </row>
    <row r="211" spans="3:57" ht="12.75">
      <c r="C211" s="10"/>
      <c r="AZ211" s="7"/>
      <c r="BA211" s="7"/>
      <c r="BB211" s="7"/>
      <c r="BC211" s="7"/>
      <c r="BD211" s="7"/>
      <c r="BE211" s="7"/>
    </row>
    <row r="212" spans="3:57" ht="12.75">
      <c r="C212" s="10"/>
      <c r="AZ212" s="7"/>
      <c r="BA212" s="7"/>
      <c r="BB212" s="7"/>
      <c r="BC212" s="7"/>
      <c r="BD212" s="7"/>
      <c r="BE212" s="7"/>
    </row>
    <row r="213" spans="3:57" ht="12.75">
      <c r="C213" s="10"/>
      <c r="AZ213" s="7"/>
      <c r="BA213" s="7"/>
      <c r="BB213" s="7"/>
      <c r="BC213" s="7"/>
      <c r="BD213" s="7"/>
      <c r="BE213" s="7"/>
    </row>
    <row r="214" spans="3:57" ht="12.75">
      <c r="C214" s="10"/>
      <c r="AZ214" s="7"/>
      <c r="BA214" s="7"/>
      <c r="BB214" s="7"/>
      <c r="BC214" s="7"/>
      <c r="BD214" s="7"/>
      <c r="BE214" s="7"/>
    </row>
    <row r="215" spans="3:57" ht="12.75">
      <c r="C215" s="10"/>
      <c r="AZ215" s="7"/>
      <c r="BA215" s="7"/>
      <c r="BB215" s="7"/>
      <c r="BC215" s="7"/>
      <c r="BD215" s="7"/>
      <c r="BE215" s="7"/>
    </row>
    <row r="216" spans="3:57" ht="12.75">
      <c r="C216" s="10"/>
      <c r="AZ216" s="7"/>
      <c r="BA216" s="7"/>
      <c r="BB216" s="7"/>
      <c r="BC216" s="7"/>
      <c r="BD216" s="7"/>
      <c r="BE216" s="7"/>
    </row>
    <row r="217" spans="3:57" ht="12.75">
      <c r="C217" s="10"/>
      <c r="AZ217" s="7"/>
      <c r="BA217" s="7"/>
      <c r="BB217" s="7"/>
      <c r="BC217" s="7"/>
      <c r="BD217" s="7"/>
      <c r="BE217" s="7"/>
    </row>
    <row r="218" spans="3:57" ht="12.75">
      <c r="C218" s="10"/>
      <c r="AZ218" s="7"/>
      <c r="BA218" s="7"/>
      <c r="BB218" s="7"/>
      <c r="BC218" s="7"/>
      <c r="BD218" s="7"/>
      <c r="BE218" s="7"/>
    </row>
    <row r="219" spans="3:57" ht="12.75">
      <c r="C219" s="10"/>
      <c r="AZ219" s="7"/>
      <c r="BA219" s="7"/>
      <c r="BB219" s="7"/>
      <c r="BC219" s="7"/>
      <c r="BD219" s="7"/>
      <c r="BE219" s="7"/>
    </row>
    <row r="220" spans="3:57" ht="12.75">
      <c r="C220" s="10"/>
      <c r="AZ220" s="7"/>
      <c r="BA220" s="7"/>
      <c r="BB220" s="7"/>
      <c r="BC220" s="7"/>
      <c r="BD220" s="7"/>
      <c r="BE220" s="7"/>
    </row>
    <row r="221" spans="3:57" ht="12.75">
      <c r="C221" s="10"/>
      <c r="AZ221" s="7"/>
      <c r="BA221" s="7"/>
      <c r="BB221" s="7"/>
      <c r="BC221" s="7"/>
      <c r="BD221" s="7"/>
      <c r="BE221" s="7"/>
    </row>
    <row r="222" spans="3:57" ht="12.75">
      <c r="C222" s="10"/>
      <c r="AZ222" s="7"/>
      <c r="BA222" s="7"/>
      <c r="BB222" s="7"/>
      <c r="BC222" s="7"/>
      <c r="BD222" s="7"/>
      <c r="BE222" s="7"/>
    </row>
    <row r="223" spans="3:57" ht="12.75">
      <c r="C223" s="10"/>
      <c r="AZ223" s="7"/>
      <c r="BA223" s="7"/>
      <c r="BB223" s="7"/>
      <c r="BC223" s="7"/>
      <c r="BD223" s="7"/>
      <c r="BE223" s="7"/>
    </row>
    <row r="224" spans="3:57" ht="12.75">
      <c r="C224" s="10"/>
      <c r="AZ224" s="7"/>
      <c r="BA224" s="7"/>
      <c r="BB224" s="7"/>
      <c r="BC224" s="7"/>
      <c r="BD224" s="7"/>
      <c r="BE224" s="7"/>
    </row>
    <row r="225" spans="3:57" ht="12.75">
      <c r="C225" s="10"/>
      <c r="AZ225" s="7"/>
      <c r="BA225" s="7"/>
      <c r="BB225" s="7"/>
      <c r="BC225" s="7"/>
      <c r="BD225" s="7"/>
      <c r="BE225" s="7"/>
    </row>
    <row r="226" spans="3:57" ht="12.75">
      <c r="C226" s="10"/>
      <c r="AZ226" s="7"/>
      <c r="BA226" s="7"/>
      <c r="BB226" s="7"/>
      <c r="BC226" s="7"/>
      <c r="BD226" s="7"/>
      <c r="BE226" s="7"/>
    </row>
    <row r="227" spans="3:57" ht="12.75">
      <c r="C227" s="10"/>
      <c r="AZ227" s="7"/>
      <c r="BA227" s="7"/>
      <c r="BB227" s="7"/>
      <c r="BC227" s="7"/>
      <c r="BD227" s="7"/>
      <c r="BE227" s="7"/>
    </row>
    <row r="228" spans="3:57" ht="12.75">
      <c r="C228" s="10"/>
      <c r="AZ228" s="7"/>
      <c r="BA228" s="7"/>
      <c r="BB228" s="7"/>
      <c r="BC228" s="7"/>
      <c r="BD228" s="7"/>
      <c r="BE228" s="7"/>
    </row>
    <row r="229" spans="3:57" ht="12.75">
      <c r="C229" s="10"/>
      <c r="AZ229" s="7"/>
      <c r="BA229" s="7"/>
      <c r="BB229" s="7"/>
      <c r="BC229" s="7"/>
      <c r="BD229" s="7"/>
      <c r="BE229" s="7"/>
    </row>
    <row r="230" spans="3:57" ht="12.75">
      <c r="C230" s="10"/>
      <c r="AZ230" s="7"/>
      <c r="BA230" s="7"/>
      <c r="BB230" s="7"/>
      <c r="BC230" s="7"/>
      <c r="BD230" s="7"/>
      <c r="BE230" s="7"/>
    </row>
    <row r="231" spans="3:57" ht="12.75">
      <c r="C231" s="10"/>
      <c r="AZ231" s="7"/>
      <c r="BA231" s="7"/>
      <c r="BB231" s="7"/>
      <c r="BC231" s="7"/>
      <c r="BD231" s="7"/>
      <c r="BE231" s="7"/>
    </row>
    <row r="232" spans="3:57" ht="12.75">
      <c r="C232" s="10"/>
      <c r="AZ232" s="7"/>
      <c r="BA232" s="7"/>
      <c r="BB232" s="7"/>
      <c r="BC232" s="7"/>
      <c r="BD232" s="7"/>
      <c r="BE232" s="7"/>
    </row>
    <row r="233" spans="3:57" ht="12.75">
      <c r="C233" s="10"/>
      <c r="AZ233" s="7"/>
      <c r="BA233" s="7"/>
      <c r="BB233" s="7"/>
      <c r="BC233" s="7"/>
      <c r="BD233" s="7"/>
      <c r="BE233" s="7"/>
    </row>
    <row r="234" spans="3:57" ht="12.75">
      <c r="C234" s="10"/>
      <c r="AZ234" s="7"/>
      <c r="BA234" s="7"/>
      <c r="BB234" s="7"/>
      <c r="BC234" s="7"/>
      <c r="BD234" s="7"/>
      <c r="BE234" s="7"/>
    </row>
    <row r="235" spans="3:57" ht="12.75">
      <c r="C235" s="10"/>
      <c r="AZ235" s="7"/>
      <c r="BA235" s="7"/>
      <c r="BB235" s="7"/>
      <c r="BC235" s="7"/>
      <c r="BD235" s="7"/>
      <c r="BE235" s="7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10"/>
    </row>
    <row r="250" ht="12.75">
      <c r="C250" s="10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ht="12.75">
      <c r="C266" s="10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10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0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  <row r="294" ht="12.75">
      <c r="C294" s="10"/>
    </row>
    <row r="295" ht="12.75">
      <c r="C295" s="10"/>
    </row>
    <row r="296" ht="12.75">
      <c r="C296" s="10"/>
    </row>
    <row r="297" ht="12.75">
      <c r="C297" s="10"/>
    </row>
    <row r="298" ht="12.75">
      <c r="C298" s="10"/>
    </row>
    <row r="299" ht="12.75">
      <c r="C299" s="10"/>
    </row>
    <row r="300" ht="12.75">
      <c r="C300" s="10"/>
    </row>
    <row r="301" ht="12.75">
      <c r="C301" s="10"/>
    </row>
    <row r="302" ht="12.75">
      <c r="C302" s="10"/>
    </row>
    <row r="303" ht="12.75">
      <c r="C303" s="10"/>
    </row>
    <row r="304" ht="12.75">
      <c r="C304" s="10"/>
    </row>
    <row r="305" ht="12.75">
      <c r="C305" s="10"/>
    </row>
    <row r="306" ht="12.75">
      <c r="C306" s="10"/>
    </row>
    <row r="307" ht="12.75">
      <c r="C307" s="10"/>
    </row>
    <row r="308" ht="12.75">
      <c r="C308" s="10"/>
    </row>
    <row r="309" ht="12.75">
      <c r="C309" s="10"/>
    </row>
    <row r="310" ht="12.75">
      <c r="C310" s="10"/>
    </row>
    <row r="311" ht="12.75">
      <c r="C311" s="10"/>
    </row>
    <row r="312" ht="12.75">
      <c r="C312" s="10"/>
    </row>
    <row r="313" ht="12.75">
      <c r="C313" s="10"/>
    </row>
    <row r="314" ht="12.75">
      <c r="C314" s="10"/>
    </row>
    <row r="315" ht="12.75">
      <c r="C315" s="10"/>
    </row>
    <row r="316" ht="12.75">
      <c r="C316" s="10"/>
    </row>
    <row r="317" ht="12.75">
      <c r="C317" s="10"/>
    </row>
    <row r="318" ht="12.75">
      <c r="C318" s="10"/>
    </row>
    <row r="319" ht="12.75">
      <c r="C319" s="10"/>
    </row>
    <row r="320" ht="12.75">
      <c r="C320" s="10"/>
    </row>
    <row r="321" ht="12.75">
      <c r="C321" s="10"/>
    </row>
    <row r="322" ht="12.75">
      <c r="C322" s="10"/>
    </row>
    <row r="323" ht="12.75">
      <c r="C323" s="10"/>
    </row>
    <row r="324" ht="12.75">
      <c r="C324" s="10"/>
    </row>
    <row r="325" ht="12.75">
      <c r="C325" s="10"/>
    </row>
    <row r="326" ht="12.75">
      <c r="C326" s="10"/>
    </row>
    <row r="327" ht="12.75">
      <c r="C327" s="10"/>
    </row>
    <row r="328" ht="12.75">
      <c r="C328" s="10"/>
    </row>
    <row r="329" ht="12.75">
      <c r="C329" s="10"/>
    </row>
    <row r="330" ht="12.75">
      <c r="C330" s="10"/>
    </row>
    <row r="331" ht="12.75">
      <c r="C331" s="10"/>
    </row>
    <row r="332" ht="12.75">
      <c r="C332" s="10"/>
    </row>
    <row r="333" ht="12.75">
      <c r="C333" s="10"/>
    </row>
    <row r="334" ht="12.75">
      <c r="C334" s="10"/>
    </row>
    <row r="335" ht="12.75">
      <c r="C335" s="10"/>
    </row>
    <row r="336" ht="12.75">
      <c r="C336" s="10"/>
    </row>
    <row r="337" ht="12.75">
      <c r="C337" s="10"/>
    </row>
    <row r="338" ht="12.75">
      <c r="C338" s="10"/>
    </row>
    <row r="339" ht="12.75">
      <c r="C339" s="10"/>
    </row>
    <row r="340" ht="12.75">
      <c r="C340" s="10"/>
    </row>
    <row r="341" ht="12.75">
      <c r="C341" s="10"/>
    </row>
    <row r="342" ht="12.75">
      <c r="C342" s="10"/>
    </row>
    <row r="343" ht="12.75">
      <c r="C343" s="10"/>
    </row>
    <row r="344" ht="12.75">
      <c r="C344" s="10"/>
    </row>
    <row r="345" ht="12.75">
      <c r="C345" s="10"/>
    </row>
    <row r="346" ht="12.75">
      <c r="C346" s="10"/>
    </row>
    <row r="347" ht="12.75">
      <c r="C347" s="10"/>
    </row>
    <row r="348" ht="12.75">
      <c r="C348" s="10"/>
    </row>
    <row r="349" ht="12.75">
      <c r="C349" s="10"/>
    </row>
    <row r="350" ht="12.75">
      <c r="C350" s="10"/>
    </row>
    <row r="351" ht="12.75">
      <c r="C351" s="10"/>
    </row>
    <row r="352" ht="12.75">
      <c r="C352" s="10"/>
    </row>
    <row r="353" ht="12.75">
      <c r="C353" s="10"/>
    </row>
    <row r="354" ht="12.75">
      <c r="C354" s="10"/>
    </row>
  </sheetData>
  <sheetProtection/>
  <mergeCells count="50">
    <mergeCell ref="J122:AJ122"/>
    <mergeCell ref="A109:I109"/>
    <mergeCell ref="K109:M109"/>
    <mergeCell ref="A112:B112"/>
    <mergeCell ref="A113:B113"/>
    <mergeCell ref="B3:B5"/>
    <mergeCell ref="A114:A118"/>
    <mergeCell ref="E116:M116"/>
    <mergeCell ref="E117:M117"/>
    <mergeCell ref="A120:B120"/>
    <mergeCell ref="H121:AJ121"/>
    <mergeCell ref="S119:S120"/>
    <mergeCell ref="V119:V120"/>
    <mergeCell ref="E118:M118"/>
    <mergeCell ref="A107:I107"/>
    <mergeCell ref="K104:M104"/>
    <mergeCell ref="E114:M114"/>
    <mergeCell ref="E115:M115"/>
    <mergeCell ref="J103:J109"/>
    <mergeCell ref="K103:M103"/>
    <mergeCell ref="A108:I108"/>
    <mergeCell ref="K107:M107"/>
    <mergeCell ref="K108:M108"/>
    <mergeCell ref="A104:I104"/>
    <mergeCell ref="AQ4:AV4"/>
    <mergeCell ref="AK4:AP4"/>
    <mergeCell ref="K105:M105"/>
    <mergeCell ref="A106:I106"/>
    <mergeCell ref="K106:M106"/>
    <mergeCell ref="A105:I105"/>
    <mergeCell ref="S4:X4"/>
    <mergeCell ref="Y4:AD4"/>
    <mergeCell ref="N3:AJ3"/>
    <mergeCell ref="K4:M4"/>
    <mergeCell ref="N4:R4"/>
    <mergeCell ref="AE4:AJ4"/>
    <mergeCell ref="A103:I103"/>
    <mergeCell ref="J3:M3"/>
    <mergeCell ref="H3:H5"/>
    <mergeCell ref="E4:E5"/>
    <mergeCell ref="F4:F5"/>
    <mergeCell ref="J4:J5"/>
    <mergeCell ref="C10:C11"/>
    <mergeCell ref="F10:F11"/>
    <mergeCell ref="I3:I5"/>
    <mergeCell ref="A3:A5"/>
    <mergeCell ref="D3:F3"/>
    <mergeCell ref="D4:D5"/>
    <mergeCell ref="G3:G5"/>
    <mergeCell ref="C3:C5"/>
  </mergeCells>
  <conditionalFormatting sqref="S111:X120 S123:X131 Y111:AH111 AK96:AU96 N96:AI96 AV111 AJ111:AT111 H34:AV34 S79:X81 S43:X54 V57:V58 D34:F35 E36:G39 I36:I39 I32:I33 K32:AV33 E26:G30 I26:I30 K26:AV30 K36:AV39 G35:AV35 S83:X85 S87:X89 S70:X77 S64:X65 S57:U61 W57:X61 E32:G33 E31 G31:AV31 S67:X68 S91:X93">
    <cfRule type="cellIs" priority="4" dxfId="5" operator="equal" stopIfTrue="1">
      <formula>0</formula>
    </cfRule>
  </conditionalFormatting>
  <conditionalFormatting sqref="BB110:BB113">
    <cfRule type="cellIs" priority="5" dxfId="6" operator="lessThan" stopIfTrue="1">
      <formula>0.85</formula>
    </cfRule>
  </conditionalFormatting>
  <conditionalFormatting sqref="AZ110:AZ113">
    <cfRule type="cellIs" priority="7" dxfId="6" operator="lessThanOrEqual" stopIfTrue="1">
      <formula>0.95</formula>
    </cfRule>
    <cfRule type="cellIs" priority="8" dxfId="6" operator="greaterThan" stopIfTrue="1">
      <formula>1.05</formula>
    </cfRule>
  </conditionalFormatting>
  <conditionalFormatting sqref="S66:X66">
    <cfRule type="cellIs" priority="1" dxfId="5" operator="equal" stopIfTrue="1">
      <formula>0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40" r:id="rId1"/>
  <rowBreaks count="1" manualBreakCount="1">
    <brk id="54" max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U64"/>
  <sheetViews>
    <sheetView tabSelected="1" view="pageBreakPreview" zoomScale="50" zoomScaleSheetLayoutView="50" zoomScalePageLayoutView="0" workbookViewId="0" topLeftCell="A10">
      <selection activeCell="BA12" sqref="BA12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168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"/>
      <c r="D4" s="1"/>
      <c r="E4" s="1"/>
      <c r="F4" s="1"/>
      <c r="G4" s="1"/>
      <c r="AP4" s="1407" t="s">
        <v>106</v>
      </c>
      <c r="AQ4" s="1407"/>
      <c r="AR4" s="1407"/>
      <c r="AS4" s="1407"/>
      <c r="AT4" s="1407"/>
      <c r="AU4" s="1407"/>
      <c r="AV4" s="1407"/>
      <c r="AW4" s="1407"/>
      <c r="AX4" s="1407"/>
      <c r="AY4" s="1407"/>
      <c r="AZ4" s="1407"/>
      <c r="BA4" s="1407"/>
      <c r="BB4" s="1407"/>
      <c r="BC4" s="1407"/>
      <c r="BD4" s="1407"/>
      <c r="BE4" s="1407"/>
      <c r="BF4" s="1407"/>
      <c r="BG4" s="1407"/>
      <c r="BH4" s="1407"/>
      <c r="BI4" s="1407"/>
      <c r="BJ4" s="1407"/>
      <c r="BK4" s="1407"/>
      <c r="BL4" s="1407"/>
      <c r="BM4" s="1407"/>
      <c r="BN4" s="1407"/>
      <c r="BO4" s="1407"/>
      <c r="BP4" s="1407"/>
      <c r="BQ4" s="1407"/>
      <c r="BR4" s="1407"/>
      <c r="BS4" s="1407"/>
      <c r="BT4" s="1407"/>
      <c r="BU4" s="1407"/>
    </row>
    <row r="5" spans="1:73" ht="21.75" customHeight="1">
      <c r="A5" s="1"/>
      <c r="B5" s="1"/>
      <c r="C5" s="1"/>
      <c r="D5" s="1"/>
      <c r="E5" s="1"/>
      <c r="F5" s="1"/>
      <c r="G5" s="1"/>
      <c r="AK5" s="1407" t="s">
        <v>290</v>
      </c>
      <c r="AL5" s="1407"/>
      <c r="AM5" s="1407"/>
      <c r="AN5" s="1407"/>
      <c r="AO5" s="1407"/>
      <c r="AP5" s="1407"/>
      <c r="AQ5" s="1407"/>
      <c r="AR5" s="1407"/>
      <c r="AS5" s="1407"/>
      <c r="AT5" s="1407"/>
      <c r="AU5" s="1407"/>
      <c r="AV5" s="1407"/>
      <c r="AW5" s="1407"/>
      <c r="AX5" s="1407"/>
      <c r="AY5" s="1407"/>
      <c r="AZ5" s="1407"/>
      <c r="BA5" s="1407"/>
      <c r="BB5" s="1407"/>
      <c r="BC5" s="1407"/>
      <c r="BD5" s="1407"/>
      <c r="BE5" s="1407"/>
      <c r="BF5" s="1407"/>
      <c r="BG5" s="1407"/>
      <c r="BH5" s="1407"/>
      <c r="BI5" s="1407"/>
      <c r="BJ5" s="1407"/>
      <c r="BK5" s="1407"/>
      <c r="BL5" s="1407"/>
      <c r="BM5" s="1407"/>
      <c r="BN5" s="1407"/>
      <c r="BO5" s="1407"/>
      <c r="BP5" s="1407"/>
      <c r="BQ5" s="1407"/>
      <c r="BR5" s="1407"/>
      <c r="BS5" s="1407"/>
      <c r="BT5" s="1407"/>
      <c r="BU5" s="1407"/>
    </row>
    <row r="6" spans="1:73" ht="21.75" customHeight="1">
      <c r="A6" s="1"/>
      <c r="B6" s="1"/>
      <c r="C6" s="1"/>
      <c r="D6" s="1"/>
      <c r="E6" s="1"/>
      <c r="F6" s="1"/>
      <c r="G6" s="1"/>
      <c r="AP6" s="1407" t="s">
        <v>156</v>
      </c>
      <c r="AQ6" s="1407"/>
      <c r="AR6" s="1407"/>
      <c r="AS6" s="1407"/>
      <c r="AT6" s="1407"/>
      <c r="AU6" s="1407"/>
      <c r="AV6" s="1407"/>
      <c r="AW6" s="1407"/>
      <c r="AX6" s="1407"/>
      <c r="AY6" s="1407"/>
      <c r="AZ6" s="1407"/>
      <c r="BA6" s="1407"/>
      <c r="BB6" s="1407"/>
      <c r="BC6" s="1407"/>
      <c r="BD6" s="1407"/>
      <c r="BE6" s="1407"/>
      <c r="BF6" s="1407"/>
      <c r="BG6" s="1407"/>
      <c r="BH6" s="1407"/>
      <c r="BI6" s="1407"/>
      <c r="BJ6" s="1407"/>
      <c r="BK6" s="1407"/>
      <c r="BL6" s="1407"/>
      <c r="BM6" s="1407"/>
      <c r="BN6" s="1407"/>
      <c r="BO6" s="1407"/>
      <c r="BP6" s="1407"/>
      <c r="BQ6" s="1407"/>
      <c r="BR6" s="1407"/>
      <c r="BS6" s="1407"/>
      <c r="BT6" s="1407"/>
      <c r="BU6" s="1407"/>
    </row>
    <row r="7" spans="1:73" ht="21.75" customHeight="1">
      <c r="A7" s="1"/>
      <c r="B7" s="1"/>
      <c r="C7" s="1"/>
      <c r="D7" s="1"/>
      <c r="E7" s="1"/>
      <c r="F7" s="1"/>
      <c r="G7" s="1"/>
      <c r="AP7" s="1407" t="s">
        <v>157</v>
      </c>
      <c r="AQ7" s="1407"/>
      <c r="AR7" s="1407"/>
      <c r="AS7" s="1407"/>
      <c r="AT7" s="1407"/>
      <c r="AU7" s="1407"/>
      <c r="AV7" s="1407"/>
      <c r="AW7" s="1407"/>
      <c r="AX7" s="1407"/>
      <c r="AY7" s="1407"/>
      <c r="AZ7" s="1407"/>
      <c r="BA7" s="1407"/>
      <c r="BB7" s="1407"/>
      <c r="BC7" s="1407"/>
      <c r="BD7" s="1407"/>
      <c r="BE7" s="1407"/>
      <c r="BF7" s="1407"/>
      <c r="BG7" s="1407"/>
      <c r="BH7" s="1407"/>
      <c r="BI7" s="1407"/>
      <c r="BJ7" s="1407"/>
      <c r="BK7" s="1407"/>
      <c r="BL7" s="1407"/>
      <c r="BM7" s="1407"/>
      <c r="BN7" s="1407"/>
      <c r="BO7" s="1407"/>
      <c r="BP7" s="1407"/>
      <c r="BQ7" s="1407"/>
      <c r="BR7" s="1407"/>
      <c r="BS7" s="1407"/>
      <c r="BT7" s="1407"/>
      <c r="BU7" s="1407"/>
    </row>
    <row r="8" spans="1:73" ht="21.75" customHeight="1">
      <c r="A8" s="1"/>
      <c r="B8" s="1"/>
      <c r="C8" s="1"/>
      <c r="D8" s="1"/>
      <c r="E8" s="1"/>
      <c r="F8" s="1"/>
      <c r="G8" s="1"/>
      <c r="AP8" s="1408"/>
      <c r="AQ8" s="1408"/>
      <c r="AR8" s="1408"/>
      <c r="AS8" s="1408"/>
      <c r="AT8" s="1408"/>
      <c r="AU8" s="1408"/>
      <c r="AV8" s="1408"/>
      <c r="AW8" s="1408"/>
      <c r="AX8" s="1408"/>
      <c r="AY8" s="1408"/>
      <c r="AZ8" s="1408"/>
      <c r="BA8" s="1408"/>
      <c r="BB8" s="1408"/>
      <c r="BC8" s="1408"/>
      <c r="BD8" s="1408"/>
      <c r="BE8" s="1408"/>
      <c r="BF8" s="1408"/>
      <c r="BG8" s="1408"/>
      <c r="BH8" s="1408"/>
      <c r="BI8" s="1408"/>
      <c r="BJ8" s="1408"/>
      <c r="BK8" s="1408"/>
      <c r="BL8" s="1408"/>
      <c r="BM8" s="1408"/>
      <c r="BN8" s="1408"/>
      <c r="BO8" s="1408"/>
      <c r="BP8" s="1408"/>
      <c r="BQ8" s="1408"/>
      <c r="BR8" s="1408"/>
      <c r="BS8" s="1408"/>
      <c r="BT8" s="1408"/>
      <c r="BU8" s="1408"/>
    </row>
    <row r="9" spans="1:73" ht="21.75" customHeight="1">
      <c r="A9" s="1"/>
      <c r="B9" s="1"/>
      <c r="C9" s="1"/>
      <c r="D9" s="1"/>
      <c r="E9" s="1"/>
      <c r="F9" s="1"/>
      <c r="G9" s="1"/>
      <c r="Z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407" t="s">
        <v>341</v>
      </c>
      <c r="AQ9" s="1407"/>
      <c r="AR9" s="1407"/>
      <c r="AS9" s="1407"/>
      <c r="AT9" s="1407"/>
      <c r="AU9" s="1407"/>
      <c r="AV9" s="1407"/>
      <c r="AW9" s="1407"/>
      <c r="AX9" s="1407"/>
      <c r="AY9" s="1407"/>
      <c r="AZ9" s="1407"/>
      <c r="BA9" s="1407"/>
      <c r="BB9" s="1407"/>
      <c r="BC9" s="1407"/>
      <c r="BD9" s="1407"/>
      <c r="BE9" s="1407"/>
      <c r="BF9" s="1407"/>
      <c r="BG9" s="1407"/>
      <c r="BH9" s="1407"/>
      <c r="BI9" s="1407"/>
      <c r="BJ9" s="1407"/>
      <c r="BK9" s="1407"/>
      <c r="BL9" s="1407"/>
      <c r="BM9" s="1407"/>
      <c r="BN9" s="1407"/>
      <c r="BO9" s="1407"/>
      <c r="BP9" s="1407"/>
      <c r="BQ9" s="1407"/>
      <c r="BR9" s="1407"/>
      <c r="BS9" s="1407"/>
      <c r="BT9" s="1407"/>
      <c r="BU9" s="1407"/>
    </row>
    <row r="10" spans="1:60" ht="21.75" customHeight="1">
      <c r="A10" s="1"/>
      <c r="B10" s="1"/>
      <c r="C10" s="1"/>
      <c r="D10" s="1"/>
      <c r="E10" s="1"/>
      <c r="F10" s="1"/>
      <c r="G10" s="1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</row>
    <row r="11" spans="1:60" ht="21.75" customHeight="1">
      <c r="A11" s="1"/>
      <c r="B11" s="1"/>
      <c r="C11" s="1"/>
      <c r="D11" s="1"/>
      <c r="E11" s="1"/>
      <c r="F11" s="1"/>
      <c r="G11" s="1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</row>
    <row r="12" spans="1:60" ht="21.75" customHeight="1">
      <c r="A12" s="1"/>
      <c r="B12" s="1"/>
      <c r="C12" s="1"/>
      <c r="D12" s="1"/>
      <c r="E12" s="1"/>
      <c r="F12" s="1"/>
      <c r="G12" s="1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</row>
    <row r="13" spans="1:60" ht="21.75" customHeight="1">
      <c r="A13" s="1"/>
      <c r="B13" s="1"/>
      <c r="C13" s="1"/>
      <c r="D13" s="1"/>
      <c r="E13" s="1"/>
      <c r="F13" s="1"/>
      <c r="G13" s="1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</row>
    <row r="14" spans="1:60" ht="21.75" customHeight="1">
      <c r="A14" s="1"/>
      <c r="B14" s="1"/>
      <c r="C14" s="1"/>
      <c r="D14" s="1"/>
      <c r="E14" s="1"/>
      <c r="F14" s="1"/>
      <c r="G14" s="1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</row>
    <row r="15" spans="1:60" ht="21.75" customHeight="1">
      <c r="A15" s="1"/>
      <c r="B15" s="1"/>
      <c r="C15" s="1"/>
      <c r="D15" s="1"/>
      <c r="E15" s="1"/>
      <c r="F15" s="1"/>
      <c r="G15" s="1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</row>
    <row r="16" spans="1:60" ht="21.75" customHeight="1">
      <c r="A16" s="1"/>
      <c r="B16" s="1"/>
      <c r="C16" s="1"/>
      <c r="D16" s="1"/>
      <c r="E16" s="1"/>
      <c r="F16" s="1"/>
      <c r="G16" s="1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</row>
    <row r="17" spans="1:60" ht="21.75" customHeight="1">
      <c r="A17" s="1"/>
      <c r="B17" s="1"/>
      <c r="C17" s="1"/>
      <c r="D17" s="1"/>
      <c r="E17" s="1"/>
      <c r="F17" s="1"/>
      <c r="G17" s="1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</row>
    <row r="18" spans="1:60" ht="21.75" customHeight="1">
      <c r="A18" s="1"/>
      <c r="B18" s="1"/>
      <c r="C18" s="1"/>
      <c r="D18" s="1"/>
      <c r="E18" s="1"/>
      <c r="F18" s="1"/>
      <c r="G18" s="1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</row>
    <row r="19" spans="1:60" ht="21.75" customHeight="1">
      <c r="A19" s="1"/>
      <c r="B19" s="1"/>
      <c r="C19" s="1"/>
      <c r="D19" s="1"/>
      <c r="E19" s="1"/>
      <c r="F19" s="1"/>
      <c r="G19" s="1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</row>
    <row r="20" spans="1:60" ht="21.75" customHeight="1">
      <c r="A20" s="1"/>
      <c r="B20" s="1"/>
      <c r="C20" s="1"/>
      <c r="D20" s="1"/>
      <c r="E20" s="1"/>
      <c r="F20" s="1"/>
      <c r="G20" s="1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</row>
    <row r="21" spans="1:63" ht="21.75" customHeight="1">
      <c r="A21" s="5"/>
      <c r="Z21" s="180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405"/>
      <c r="BC21" s="1405"/>
      <c r="BD21" s="1405"/>
      <c r="BE21" s="1405"/>
      <c r="BF21" s="1405"/>
      <c r="BG21" s="1405"/>
      <c r="BH21" s="1405"/>
      <c r="BI21" s="1405"/>
      <c r="BJ21" s="1405"/>
      <c r="BK21" s="1405"/>
    </row>
    <row r="22" spans="1:56" ht="21.75" customHeight="1">
      <c r="A22" s="5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D22" s="176"/>
    </row>
    <row r="23" spans="1:63" ht="21.75" customHeight="1">
      <c r="A23" s="5"/>
      <c r="Q23" s="1406" t="s">
        <v>107</v>
      </c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1406"/>
      <c r="AG23" s="1406"/>
      <c r="AH23" s="1406"/>
      <c r="AI23" s="1406"/>
      <c r="AJ23" s="1406"/>
      <c r="AK23" s="1406"/>
      <c r="AL23" s="1406"/>
      <c r="AM23" s="1406"/>
      <c r="AN23" s="1406"/>
      <c r="AO23" s="1406"/>
      <c r="AP23" s="1406"/>
      <c r="AQ23" s="1406"/>
      <c r="AR23" s="1406"/>
      <c r="AS23" s="1406"/>
      <c r="AT23" s="1406"/>
      <c r="AU23" s="1406"/>
      <c r="AV23" s="1406"/>
      <c r="AW23" s="1406"/>
      <c r="AX23" s="1406"/>
      <c r="AY23" s="1406"/>
      <c r="AZ23" s="1406"/>
      <c r="BA23" s="1406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</row>
    <row r="24" spans="1:63" ht="21.75" customHeight="1">
      <c r="A24" s="5"/>
      <c r="Q24" s="1409" t="s">
        <v>108</v>
      </c>
      <c r="R24" s="1409"/>
      <c r="S24" s="1409"/>
      <c r="T24" s="1409"/>
      <c r="U24" s="1409"/>
      <c r="V24" s="1409"/>
      <c r="W24" s="1409"/>
      <c r="X24" s="1409"/>
      <c r="Y24" s="1409"/>
      <c r="Z24" s="1409"/>
      <c r="AA24" s="1409"/>
      <c r="AB24" s="1409"/>
      <c r="AC24" s="1409"/>
      <c r="AD24" s="1409"/>
      <c r="AE24" s="1409"/>
      <c r="AF24" s="1409"/>
      <c r="AG24" s="1409"/>
      <c r="AH24" s="1409"/>
      <c r="AI24" s="1409"/>
      <c r="AJ24" s="1409"/>
      <c r="AK24" s="1409"/>
      <c r="AL24" s="1409"/>
      <c r="AM24" s="1409"/>
      <c r="AN24" s="1409"/>
      <c r="AO24" s="1409"/>
      <c r="AP24" s="1409"/>
      <c r="AQ24" s="1409"/>
      <c r="AR24" s="1409"/>
      <c r="AS24" s="1409"/>
      <c r="AT24" s="1409"/>
      <c r="AU24" s="1409"/>
      <c r="AV24" s="1409"/>
      <c r="AW24" s="1409"/>
      <c r="AX24" s="1409"/>
      <c r="AY24" s="1409"/>
      <c r="AZ24" s="1409"/>
      <c r="BA24" s="1409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</row>
    <row r="25" spans="1:63" ht="21.75" customHeight="1">
      <c r="A25" s="5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</row>
    <row r="26" spans="1:56" ht="21.75" customHeight="1">
      <c r="A26" s="5"/>
      <c r="Q26" s="1409" t="s">
        <v>1</v>
      </c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09"/>
      <c r="AI26" s="1409"/>
      <c r="AJ26" s="1409"/>
      <c r="AK26" s="1409"/>
      <c r="AL26" s="1409"/>
      <c r="AM26" s="1409"/>
      <c r="AN26" s="1409"/>
      <c r="AO26" s="1409"/>
      <c r="AP26" s="1409"/>
      <c r="AQ26" s="1409"/>
      <c r="AR26" s="1409"/>
      <c r="AS26" s="1409"/>
      <c r="AT26" s="1409"/>
      <c r="AU26" s="1409"/>
      <c r="AV26" s="1409"/>
      <c r="AW26" s="1409"/>
      <c r="AX26" s="1409"/>
      <c r="AY26" s="1409"/>
      <c r="AZ26" s="1409"/>
      <c r="BA26" s="1409"/>
      <c r="BD26" s="176"/>
    </row>
    <row r="27" spans="1:63" ht="21.75" customHeight="1">
      <c r="A27" s="5"/>
      <c r="O27" s="1409" t="s">
        <v>291</v>
      </c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09"/>
      <c r="AF27" s="1409"/>
      <c r="AG27" s="1409"/>
      <c r="AH27" s="1409"/>
      <c r="AI27" s="1409"/>
      <c r="AJ27" s="1409"/>
      <c r="AK27" s="1409"/>
      <c r="AL27" s="1409"/>
      <c r="AM27" s="1409"/>
      <c r="AN27" s="1409"/>
      <c r="AO27" s="1409"/>
      <c r="AP27" s="1409"/>
      <c r="AQ27" s="1409"/>
      <c r="AR27" s="1409"/>
      <c r="AS27" s="1409"/>
      <c r="AT27" s="1409"/>
      <c r="AU27" s="1409"/>
      <c r="AV27" s="1409"/>
      <c r="AW27" s="1409"/>
      <c r="AX27" s="1409"/>
      <c r="AY27" s="1409"/>
      <c r="AZ27" s="1409"/>
      <c r="BA27" s="1409"/>
      <c r="BB27" s="1409"/>
      <c r="BC27" s="1409"/>
      <c r="BD27" s="1409"/>
      <c r="BE27" s="1409"/>
      <c r="BF27" s="1409"/>
      <c r="BG27" s="1409"/>
      <c r="BH27" s="1409"/>
      <c r="BI27" s="1409"/>
      <c r="BJ27" s="1409"/>
      <c r="BK27" s="1409"/>
    </row>
    <row r="28" spans="1:56" ht="21.75" customHeight="1">
      <c r="A28" s="5"/>
      <c r="Q28" s="1409" t="s">
        <v>270</v>
      </c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1409"/>
      <c r="AL28" s="1409"/>
      <c r="AM28" s="1409"/>
      <c r="AN28" s="1409"/>
      <c r="AO28" s="1409"/>
      <c r="AP28" s="1409"/>
      <c r="AQ28" s="1409"/>
      <c r="AR28" s="1409"/>
      <c r="AS28" s="1409"/>
      <c r="AT28" s="1409"/>
      <c r="AU28" s="1409"/>
      <c r="AV28" s="1409"/>
      <c r="AW28" s="1409"/>
      <c r="AX28" s="1409"/>
      <c r="AY28" s="1409"/>
      <c r="AZ28" s="1409"/>
      <c r="BA28" s="1409"/>
      <c r="BD28" s="176"/>
    </row>
    <row r="29" spans="1:56" ht="21.75" customHeight="1">
      <c r="A29" s="5"/>
      <c r="Q29" s="1409" t="s">
        <v>158</v>
      </c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1409"/>
      <c r="AL29" s="1409"/>
      <c r="AM29" s="1409"/>
      <c r="AN29" s="1409"/>
      <c r="AO29" s="1409"/>
      <c r="AP29" s="1409"/>
      <c r="AQ29" s="1409"/>
      <c r="AR29" s="1409"/>
      <c r="AS29" s="1409"/>
      <c r="AT29" s="1409"/>
      <c r="AU29" s="1409"/>
      <c r="AV29" s="1409"/>
      <c r="AW29" s="1409"/>
      <c r="AX29" s="1409"/>
      <c r="AY29" s="1409"/>
      <c r="AZ29" s="1409"/>
      <c r="BA29" s="1409"/>
      <c r="BD29" s="176"/>
    </row>
    <row r="30" spans="1:56" ht="21.75" customHeight="1">
      <c r="A30" s="5"/>
      <c r="Q30" s="1409" t="s">
        <v>109</v>
      </c>
      <c r="R30" s="1409"/>
      <c r="S30" s="1409"/>
      <c r="T30" s="1409"/>
      <c r="U30" s="1409"/>
      <c r="V30" s="1409"/>
      <c r="W30" s="1409"/>
      <c r="X30" s="1409"/>
      <c r="Y30" s="1409"/>
      <c r="Z30" s="1409"/>
      <c r="AA30" s="1409"/>
      <c r="AB30" s="1409"/>
      <c r="AC30" s="1409"/>
      <c r="AD30" s="1409"/>
      <c r="AE30" s="1409"/>
      <c r="AF30" s="1409"/>
      <c r="AG30" s="1409"/>
      <c r="AH30" s="1409"/>
      <c r="AI30" s="1409"/>
      <c r="AJ30" s="1409"/>
      <c r="AK30" s="1409"/>
      <c r="AL30" s="1409"/>
      <c r="AM30" s="1409"/>
      <c r="AN30" s="1409"/>
      <c r="AO30" s="1409"/>
      <c r="AP30" s="1409"/>
      <c r="AQ30" s="1409"/>
      <c r="AR30" s="1409"/>
      <c r="AS30" s="1409"/>
      <c r="AT30" s="1409"/>
      <c r="AU30" s="1409"/>
      <c r="AV30" s="1409"/>
      <c r="AW30" s="1409"/>
      <c r="AX30" s="1409"/>
      <c r="AY30" s="1409"/>
      <c r="AZ30" s="1409"/>
      <c r="BA30" s="1409"/>
      <c r="BD30" s="176"/>
    </row>
    <row r="31" spans="1:56" ht="21.75" customHeight="1">
      <c r="A31" s="5"/>
      <c r="Q31" s="1409"/>
      <c r="R31" s="1409"/>
      <c r="S31" s="1409"/>
      <c r="T31" s="1409"/>
      <c r="U31" s="1409"/>
      <c r="V31" s="1409"/>
      <c r="W31" s="1409"/>
      <c r="X31" s="1409"/>
      <c r="Y31" s="1409"/>
      <c r="Z31" s="1409"/>
      <c r="AA31" s="1409"/>
      <c r="AB31" s="1409"/>
      <c r="AC31" s="1409"/>
      <c r="AD31" s="1409"/>
      <c r="AE31" s="1409"/>
      <c r="AF31" s="1409"/>
      <c r="AG31" s="1409"/>
      <c r="AH31" s="1409"/>
      <c r="AI31" s="1409"/>
      <c r="AJ31" s="1409"/>
      <c r="AK31" s="1409"/>
      <c r="AL31" s="1409"/>
      <c r="AM31" s="1409"/>
      <c r="AN31" s="1409"/>
      <c r="AO31" s="1409"/>
      <c r="AP31" s="1409"/>
      <c r="AQ31" s="1409"/>
      <c r="AR31" s="1409"/>
      <c r="AS31" s="1409"/>
      <c r="AT31" s="1409"/>
      <c r="AU31" s="1409"/>
      <c r="AV31" s="1409"/>
      <c r="AW31" s="1409"/>
      <c r="AX31" s="1409"/>
      <c r="AY31" s="1409"/>
      <c r="AZ31" s="1409"/>
      <c r="BA31" s="1409"/>
      <c r="BD31" s="176"/>
    </row>
    <row r="32" spans="1:56" ht="21.75" customHeight="1">
      <c r="A32" s="5"/>
      <c r="Q32" s="1409" t="s">
        <v>245</v>
      </c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09"/>
      <c r="AI32" s="1409"/>
      <c r="AJ32" s="1409"/>
      <c r="AK32" s="1409"/>
      <c r="AL32" s="1409"/>
      <c r="AM32" s="1409"/>
      <c r="AN32" s="1409"/>
      <c r="AO32" s="1409"/>
      <c r="AP32" s="1409"/>
      <c r="AQ32" s="1409"/>
      <c r="AR32" s="1409"/>
      <c r="AS32" s="1409"/>
      <c r="AT32" s="1409"/>
      <c r="AU32" s="1409"/>
      <c r="AV32" s="1409"/>
      <c r="AW32" s="1409"/>
      <c r="AX32" s="1409"/>
      <c r="AY32" s="1409"/>
      <c r="AZ32" s="1409"/>
      <c r="BA32" s="1409"/>
      <c r="BD32" s="176"/>
    </row>
    <row r="33" spans="1:56" ht="21.75" customHeight="1">
      <c r="A33" s="5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D33" s="176"/>
    </row>
    <row r="34" spans="1:56" ht="21.75" customHeight="1">
      <c r="A34" s="5"/>
      <c r="Q34" s="1409" t="s">
        <v>159</v>
      </c>
      <c r="R34" s="1409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09"/>
      <c r="AK34" s="1409"/>
      <c r="AL34" s="1409"/>
      <c r="AM34" s="1409"/>
      <c r="AN34" s="1409"/>
      <c r="AO34" s="1409"/>
      <c r="AP34" s="1409"/>
      <c r="AQ34" s="1409"/>
      <c r="AR34" s="1409"/>
      <c r="AS34" s="1409"/>
      <c r="AT34" s="1409"/>
      <c r="AU34" s="1409"/>
      <c r="AV34" s="1409"/>
      <c r="AW34" s="1409"/>
      <c r="AX34" s="1409"/>
      <c r="AY34" s="1409"/>
      <c r="AZ34" s="1409"/>
      <c r="BA34" s="1409"/>
      <c r="BD34" s="176"/>
    </row>
    <row r="35" spans="54:63" ht="21.75" customHeight="1">
      <c r="BB35" s="1408"/>
      <c r="BC35" s="1408"/>
      <c r="BD35" s="1408"/>
      <c r="BE35" s="1408"/>
      <c r="BF35" s="1408"/>
      <c r="BG35" s="1408"/>
      <c r="BH35" s="1408"/>
      <c r="BI35" s="1408"/>
      <c r="BJ35" s="1408"/>
      <c r="BK35" s="1408"/>
    </row>
    <row r="36" spans="1:7" ht="21.75" customHeight="1">
      <c r="A36" s="2"/>
      <c r="B36" s="2"/>
      <c r="C36" s="2"/>
      <c r="D36" s="2"/>
      <c r="E36" s="2"/>
      <c r="F36" s="2"/>
      <c r="G36" s="2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21.75" customHeight="1">
      <c r="A51" s="2"/>
      <c r="B51" s="2"/>
      <c r="C51" s="2"/>
      <c r="D51" s="2"/>
      <c r="E51" s="2"/>
      <c r="F51" s="2"/>
      <c r="G51" s="2"/>
    </row>
    <row r="52" spans="1:7" ht="21.75" customHeight="1">
      <c r="A52" s="2"/>
      <c r="B52" s="2"/>
      <c r="C52" s="2"/>
      <c r="D52" s="2"/>
      <c r="E52" s="2"/>
      <c r="F52" s="2"/>
      <c r="G52" s="2"/>
    </row>
    <row r="53" spans="1:71" ht="21.75" customHeight="1">
      <c r="A53" s="2"/>
      <c r="B53" s="2"/>
      <c r="C53" s="2"/>
      <c r="D53" s="2"/>
      <c r="E53" s="2"/>
      <c r="F53" s="2"/>
      <c r="G53" s="2"/>
      <c r="AS53" s="1411" t="s">
        <v>160</v>
      </c>
      <c r="AT53" s="1411"/>
      <c r="AU53" s="1411"/>
      <c r="AV53" s="1411"/>
      <c r="AW53" s="1411"/>
      <c r="AX53" s="1411"/>
      <c r="AY53" s="1411"/>
      <c r="AZ53" s="1411"/>
      <c r="BA53" s="1411"/>
      <c r="BB53" s="1411"/>
      <c r="BC53" s="1411"/>
      <c r="BD53" s="1411"/>
      <c r="BE53" s="1411"/>
      <c r="BF53" s="1411"/>
      <c r="BG53" s="1411"/>
      <c r="BH53" s="1411"/>
      <c r="BI53" s="1411"/>
      <c r="BJ53" s="1411"/>
      <c r="BK53" s="1411"/>
      <c r="BL53" s="1411"/>
      <c r="BM53" s="1411"/>
      <c r="BN53" s="1411"/>
      <c r="BO53" s="1411"/>
      <c r="BP53" s="1411"/>
      <c r="BQ53" s="1411"/>
      <c r="BR53" s="1411"/>
      <c r="BS53" s="1411"/>
    </row>
    <row r="54" spans="1:71" ht="21.75" customHeight="1">
      <c r="A54" s="2"/>
      <c r="B54" s="2"/>
      <c r="C54" s="2"/>
      <c r="D54" s="2"/>
      <c r="E54" s="2"/>
      <c r="F54" s="2"/>
      <c r="G54" s="2"/>
      <c r="AS54" s="1411" t="s">
        <v>110</v>
      </c>
      <c r="AT54" s="1411"/>
      <c r="AU54" s="1411"/>
      <c r="AV54" s="1411"/>
      <c r="AW54" s="1411"/>
      <c r="AX54" s="1411"/>
      <c r="AY54" s="1411"/>
      <c r="AZ54" s="1411"/>
      <c r="BA54" s="1411"/>
      <c r="BB54" s="1411"/>
      <c r="BC54" s="1411"/>
      <c r="BD54" s="1411"/>
      <c r="BE54" s="1411"/>
      <c r="BF54" s="1411"/>
      <c r="BG54" s="1411"/>
      <c r="BH54" s="1411"/>
      <c r="BI54" s="1411"/>
      <c r="BJ54" s="1411"/>
      <c r="BK54" s="1411"/>
      <c r="BL54" s="1411"/>
      <c r="BM54" s="1411"/>
      <c r="BN54" s="1411"/>
      <c r="BO54" s="1411"/>
      <c r="BP54" s="1411"/>
      <c r="BQ54" s="1411"/>
      <c r="BR54" s="1411"/>
      <c r="BS54" s="1411"/>
    </row>
    <row r="55" spans="1:71" ht="21.75" customHeight="1">
      <c r="A55" s="2"/>
      <c r="B55" s="2"/>
      <c r="C55" s="2"/>
      <c r="D55" s="2"/>
      <c r="E55" s="2"/>
      <c r="F55" s="2"/>
      <c r="G55" s="2"/>
      <c r="AS55" s="1411" t="s">
        <v>161</v>
      </c>
      <c r="AT55" s="1411"/>
      <c r="AU55" s="1411"/>
      <c r="AV55" s="1411"/>
      <c r="AW55" s="1411"/>
      <c r="AX55" s="1411"/>
      <c r="AY55" s="1411"/>
      <c r="AZ55" s="1411"/>
      <c r="BA55" s="1411"/>
      <c r="BB55" s="1411"/>
      <c r="BC55" s="1411"/>
      <c r="BD55" s="1411"/>
      <c r="BE55" s="1411"/>
      <c r="BF55" s="1411"/>
      <c r="BG55" s="1411"/>
      <c r="BH55" s="1411"/>
      <c r="BI55" s="1411"/>
      <c r="BJ55" s="1411"/>
      <c r="BK55" s="1411"/>
      <c r="BL55" s="1411"/>
      <c r="BM55" s="1411"/>
      <c r="BN55" s="1411"/>
      <c r="BO55" s="1411"/>
      <c r="BP55" s="1411"/>
      <c r="BQ55" s="1411"/>
      <c r="BR55" s="1411"/>
      <c r="BS55" s="1411"/>
    </row>
    <row r="56" spans="1:72" ht="21.75" customHeight="1">
      <c r="A56" s="2"/>
      <c r="B56" s="2"/>
      <c r="C56" s="2"/>
      <c r="D56" s="2"/>
      <c r="E56" s="2"/>
      <c r="F56" s="2"/>
      <c r="G56" s="2"/>
      <c r="AS56" s="1410" t="s">
        <v>162</v>
      </c>
      <c r="AT56" s="1410"/>
      <c r="AU56" s="1410"/>
      <c r="AV56" s="1410"/>
      <c r="AW56" s="1410"/>
      <c r="AX56" s="1410"/>
      <c r="AY56" s="1410"/>
      <c r="AZ56" s="1410"/>
      <c r="BA56" s="1410"/>
      <c r="BB56" s="1410"/>
      <c r="BC56" s="1410"/>
      <c r="BD56" s="1410"/>
      <c r="BE56" s="1410"/>
      <c r="BF56" s="1410"/>
      <c r="BG56" s="1410"/>
      <c r="BH56" s="1410"/>
      <c r="BI56" s="1410"/>
      <c r="BJ56" s="1410"/>
      <c r="BK56" s="1410"/>
      <c r="BL56" s="1410"/>
      <c r="BM56" s="1410"/>
      <c r="BN56" s="1410"/>
      <c r="BO56" s="1410"/>
      <c r="BP56" s="1410"/>
      <c r="BQ56" s="1410"/>
      <c r="BR56" s="1410"/>
      <c r="BS56" s="1410"/>
      <c r="BT56" s="1410"/>
    </row>
    <row r="57" spans="1:71" ht="21.75" customHeight="1">
      <c r="A57" s="2"/>
      <c r="B57" s="2"/>
      <c r="C57" s="2"/>
      <c r="D57" s="2"/>
      <c r="E57" s="2"/>
      <c r="F57" s="2"/>
      <c r="G57" s="2"/>
      <c r="AS57" s="1410" t="s">
        <v>111</v>
      </c>
      <c r="AT57" s="1410"/>
      <c r="AU57" s="1410"/>
      <c r="AV57" s="1410"/>
      <c r="AW57" s="1410"/>
      <c r="AX57" s="1410"/>
      <c r="AY57" s="1410"/>
      <c r="AZ57" s="1410"/>
      <c r="BA57" s="1410"/>
      <c r="BB57" s="1410"/>
      <c r="BC57" s="1410"/>
      <c r="BD57" s="1410"/>
      <c r="BE57" s="1410"/>
      <c r="BF57" s="1410"/>
      <c r="BG57" s="1410"/>
      <c r="BH57" s="1410"/>
      <c r="BI57" s="1410"/>
      <c r="BJ57" s="1410"/>
      <c r="BK57" s="1410"/>
      <c r="BL57" s="1410"/>
      <c r="BM57" s="1410"/>
      <c r="BN57" s="1410"/>
      <c r="BO57" s="1410"/>
      <c r="BP57" s="1410"/>
      <c r="BQ57" s="1410"/>
      <c r="BR57" s="1410"/>
      <c r="BS57" s="1410"/>
    </row>
    <row r="58" spans="1:71" ht="21.75" customHeight="1">
      <c r="A58" s="2"/>
      <c r="B58" s="2"/>
      <c r="C58" s="2"/>
      <c r="D58" s="2"/>
      <c r="E58" s="2"/>
      <c r="F58" s="2"/>
      <c r="G58" s="2"/>
      <c r="AS58" s="1410" t="s">
        <v>163</v>
      </c>
      <c r="AT58" s="1410"/>
      <c r="AU58" s="1410"/>
      <c r="AV58" s="1410"/>
      <c r="AW58" s="1410"/>
      <c r="AX58" s="1410"/>
      <c r="AY58" s="1410"/>
      <c r="AZ58" s="1410"/>
      <c r="BA58" s="1410"/>
      <c r="BB58" s="1410"/>
      <c r="BC58" s="1410"/>
      <c r="BD58" s="1410"/>
      <c r="BE58" s="1410"/>
      <c r="BF58" s="1410"/>
      <c r="BG58" s="1410"/>
      <c r="BH58" s="1410"/>
      <c r="BI58" s="1410"/>
      <c r="BJ58" s="1410"/>
      <c r="BK58" s="1410"/>
      <c r="BL58" s="1410"/>
      <c r="BM58" s="1410"/>
      <c r="BN58" s="1410"/>
      <c r="BO58" s="1410"/>
      <c r="BP58" s="1410"/>
      <c r="BQ58" s="1410"/>
      <c r="BR58" s="1410"/>
      <c r="BS58" s="1410"/>
    </row>
    <row r="59" spans="1:7" ht="21.75" customHeight="1">
      <c r="A59" s="2"/>
      <c r="B59" s="2"/>
      <c r="C59" s="2"/>
      <c r="D59" s="2"/>
      <c r="E59" s="2"/>
      <c r="F59" s="2"/>
      <c r="G59" s="2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24">
    <mergeCell ref="AS58:BS58"/>
    <mergeCell ref="Q34:BA34"/>
    <mergeCell ref="BB35:BK35"/>
    <mergeCell ref="AS53:BS53"/>
    <mergeCell ref="AS54:BS54"/>
    <mergeCell ref="AS55:BS55"/>
    <mergeCell ref="AS56:BT56"/>
    <mergeCell ref="AS57:BS57"/>
    <mergeCell ref="Q24:BA24"/>
    <mergeCell ref="Q26:BA26"/>
    <mergeCell ref="Q28:BA28"/>
    <mergeCell ref="Q31:BA31"/>
    <mergeCell ref="Q32:BA32"/>
    <mergeCell ref="Q29:BA29"/>
    <mergeCell ref="Q30:BA30"/>
    <mergeCell ref="O27:BK27"/>
    <mergeCell ref="BB21:BK21"/>
    <mergeCell ref="Q23:BA23"/>
    <mergeCell ref="AP4:BU4"/>
    <mergeCell ref="AK5:BU5"/>
    <mergeCell ref="AP6:BU6"/>
    <mergeCell ref="AP7:BU7"/>
    <mergeCell ref="AP8:BU8"/>
    <mergeCell ref="AP9:BU9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K34"/>
  <sheetViews>
    <sheetView view="pageBreakPreview" zoomScale="50" zoomScaleSheetLayoutView="50" zoomScalePageLayoutView="0" workbookViewId="0" topLeftCell="A10">
      <selection activeCell="G37" sqref="G37"/>
    </sheetView>
  </sheetViews>
  <sheetFormatPr defaultColWidth="9.00390625" defaultRowHeight="12.75"/>
  <cols>
    <col min="1" max="2" width="15.75390625" style="168" customWidth="1"/>
    <col min="3" max="3" width="37.625" style="168" customWidth="1"/>
    <col min="4" max="4" width="20.625" style="168" customWidth="1"/>
    <col min="5" max="6" width="30.875" style="168" customWidth="1"/>
    <col min="7" max="7" width="31.375" style="168" customWidth="1"/>
    <col min="8" max="8" width="30.25390625" style="168" customWidth="1"/>
    <col min="9" max="9" width="30.875" style="168" customWidth="1"/>
    <col min="10" max="10" width="32.25390625" style="168" customWidth="1"/>
    <col min="11" max="12" width="15.75390625" style="168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1412" t="s">
        <v>94</v>
      </c>
      <c r="C5" s="1412"/>
      <c r="D5" s="1412"/>
      <c r="E5" s="1412"/>
      <c r="F5" s="1412"/>
      <c r="G5" s="1412"/>
      <c r="H5" s="1412"/>
      <c r="I5" s="1412"/>
      <c r="J5" s="1412"/>
      <c r="K5" s="1412"/>
    </row>
    <row r="6" ht="21.75" customHeight="1"/>
    <row r="7" spans="2:10" ht="21.75" customHeight="1">
      <c r="B7" s="169" t="s">
        <v>95</v>
      </c>
      <c r="C7" s="1413" t="s">
        <v>96</v>
      </c>
      <c r="D7" s="1413" t="s">
        <v>55</v>
      </c>
      <c r="E7" s="1414" t="s">
        <v>97</v>
      </c>
      <c r="F7" s="1414"/>
      <c r="G7" s="1413" t="s">
        <v>98</v>
      </c>
      <c r="H7" s="1413" t="s">
        <v>99</v>
      </c>
      <c r="I7" s="1414" t="s">
        <v>100</v>
      </c>
      <c r="J7" s="1415" t="s">
        <v>101</v>
      </c>
    </row>
    <row r="8" spans="2:10" ht="77.25" customHeight="1">
      <c r="B8" s="170"/>
      <c r="C8" s="1413"/>
      <c r="D8" s="1413"/>
      <c r="E8" s="171" t="s">
        <v>2</v>
      </c>
      <c r="F8" s="172" t="s">
        <v>93</v>
      </c>
      <c r="G8" s="1413"/>
      <c r="H8" s="1413"/>
      <c r="I8" s="1414"/>
      <c r="J8" s="1415"/>
    </row>
    <row r="9" spans="2:10" ht="21.75" customHeight="1">
      <c r="B9" s="173">
        <v>1</v>
      </c>
      <c r="C9" s="172">
        <v>2</v>
      </c>
      <c r="D9" s="172">
        <v>3</v>
      </c>
      <c r="E9" s="172">
        <v>4</v>
      </c>
      <c r="F9" s="172">
        <v>5</v>
      </c>
      <c r="G9" s="172">
        <v>6</v>
      </c>
      <c r="H9" s="172">
        <v>7</v>
      </c>
      <c r="I9" s="172">
        <v>8</v>
      </c>
      <c r="J9" s="174">
        <v>9</v>
      </c>
    </row>
    <row r="10" spans="2:10" ht="34.5" customHeight="1">
      <c r="B10" s="170" t="s">
        <v>102</v>
      </c>
      <c r="C10" s="172">
        <v>39</v>
      </c>
      <c r="D10" s="172">
        <v>0</v>
      </c>
      <c r="E10" s="172">
        <v>0</v>
      </c>
      <c r="F10" s="172">
        <v>0</v>
      </c>
      <c r="G10" s="172">
        <v>2</v>
      </c>
      <c r="H10" s="172">
        <v>0</v>
      </c>
      <c r="I10" s="172">
        <v>11</v>
      </c>
      <c r="J10" s="174">
        <f>C10+D10+E10+F10+G10+H10+I10</f>
        <v>52</v>
      </c>
    </row>
    <row r="11" spans="2:10" ht="34.5" customHeight="1">
      <c r="B11" s="170" t="s">
        <v>103</v>
      </c>
      <c r="C11" s="172">
        <v>36</v>
      </c>
      <c r="D11" s="172">
        <v>3</v>
      </c>
      <c r="E11" s="172">
        <v>0</v>
      </c>
      <c r="F11" s="172">
        <v>0</v>
      </c>
      <c r="G11" s="172">
        <v>2</v>
      </c>
      <c r="H11" s="172">
        <v>0</v>
      </c>
      <c r="I11" s="172">
        <v>11</v>
      </c>
      <c r="J11" s="174">
        <f>C11+D11+E11+F11+G11+H11+I11</f>
        <v>52</v>
      </c>
    </row>
    <row r="12" spans="2:10" ht="34.5" customHeight="1">
      <c r="B12" s="184" t="s">
        <v>104</v>
      </c>
      <c r="C12" s="175">
        <v>29</v>
      </c>
      <c r="D12" s="175">
        <v>11</v>
      </c>
      <c r="E12" s="175">
        <v>0</v>
      </c>
      <c r="F12" s="175">
        <v>0</v>
      </c>
      <c r="G12" s="175">
        <v>2</v>
      </c>
      <c r="H12" s="175">
        <v>0</v>
      </c>
      <c r="I12" s="175">
        <v>10</v>
      </c>
      <c r="J12" s="185">
        <f>SUM(C12:I12)</f>
        <v>52</v>
      </c>
    </row>
    <row r="13" spans="2:10" ht="34.5" customHeight="1">
      <c r="B13" s="184" t="s">
        <v>164</v>
      </c>
      <c r="C13" s="175">
        <v>27</v>
      </c>
      <c r="D13" s="175">
        <v>6</v>
      </c>
      <c r="E13" s="175">
        <v>7</v>
      </c>
      <c r="F13" s="175">
        <v>0</v>
      </c>
      <c r="G13" s="175">
        <v>1</v>
      </c>
      <c r="H13" s="175">
        <v>0</v>
      </c>
      <c r="I13" s="175">
        <v>11</v>
      </c>
      <c r="J13" s="185">
        <f>SUM(C13:I13)</f>
        <v>52</v>
      </c>
    </row>
    <row r="14" spans="2:10" ht="34.5" customHeight="1">
      <c r="B14" s="184" t="s">
        <v>165</v>
      </c>
      <c r="C14" s="175">
        <v>25</v>
      </c>
      <c r="D14" s="175">
        <v>1</v>
      </c>
      <c r="E14" s="175">
        <v>3</v>
      </c>
      <c r="F14" s="175">
        <v>4</v>
      </c>
      <c r="G14" s="175">
        <v>2</v>
      </c>
      <c r="H14" s="175">
        <v>6</v>
      </c>
      <c r="I14" s="175">
        <v>2</v>
      </c>
      <c r="J14" s="185">
        <f>C14+D14+E14+F14+G14+H14+I14</f>
        <v>43</v>
      </c>
    </row>
    <row r="15" spans="2:10" ht="34.5" customHeight="1">
      <c r="B15" s="186" t="s">
        <v>105</v>
      </c>
      <c r="C15" s="187">
        <f aca="true" t="shared" si="0" ref="C15:J15">C10+C11+C12+C13+C14</f>
        <v>156</v>
      </c>
      <c r="D15" s="187">
        <f t="shared" si="0"/>
        <v>21</v>
      </c>
      <c r="E15" s="187">
        <f t="shared" si="0"/>
        <v>10</v>
      </c>
      <c r="F15" s="187">
        <f t="shared" si="0"/>
        <v>4</v>
      </c>
      <c r="G15" s="187">
        <f t="shared" si="0"/>
        <v>9</v>
      </c>
      <c r="H15" s="187">
        <f t="shared" si="0"/>
        <v>6</v>
      </c>
      <c r="I15" s="187">
        <f t="shared" si="0"/>
        <v>45</v>
      </c>
      <c r="J15" s="188">
        <f t="shared" si="0"/>
        <v>251</v>
      </c>
    </row>
    <row r="16" spans="2:8" ht="21.75" customHeight="1">
      <c r="B16" s="168" t="s">
        <v>293</v>
      </c>
      <c r="H16" s="168" t="s">
        <v>294</v>
      </c>
    </row>
    <row r="17" spans="2:9" ht="21.75" customHeight="1">
      <c r="B17" s="168" t="s">
        <v>295</v>
      </c>
      <c r="E17" s="168">
        <v>5616</v>
      </c>
      <c r="G17" s="168" t="s">
        <v>296</v>
      </c>
      <c r="I17" s="168">
        <v>2952</v>
      </c>
    </row>
    <row r="18" spans="2:9" ht="21.75" customHeight="1">
      <c r="B18" s="168" t="s">
        <v>297</v>
      </c>
      <c r="E18" s="168">
        <v>756</v>
      </c>
      <c r="G18" s="168" t="s">
        <v>298</v>
      </c>
      <c r="I18" s="168">
        <v>1260</v>
      </c>
    </row>
    <row r="19" spans="2:9" ht="21.75" customHeight="1">
      <c r="B19" s="168" t="s">
        <v>299</v>
      </c>
      <c r="E19" s="168">
        <v>360</v>
      </c>
      <c r="G19" s="168" t="s">
        <v>300</v>
      </c>
      <c r="I19" s="168">
        <v>4212</v>
      </c>
    </row>
    <row r="20" spans="2:5" ht="21.75" customHeight="1">
      <c r="B20" s="168" t="s">
        <v>301</v>
      </c>
      <c r="E20" s="168">
        <v>6732</v>
      </c>
    </row>
    <row r="21" spans="7:9" ht="21.75" customHeight="1">
      <c r="G21" s="168" t="s">
        <v>300</v>
      </c>
      <c r="I21" s="168">
        <v>4212</v>
      </c>
    </row>
    <row r="22" spans="2:9" ht="21.75" customHeight="1">
      <c r="B22" s="168" t="s">
        <v>302</v>
      </c>
      <c r="E22" s="168">
        <v>144</v>
      </c>
      <c r="G22" s="168" t="s">
        <v>112</v>
      </c>
      <c r="I22" s="168">
        <v>1404</v>
      </c>
    </row>
    <row r="23" spans="2:9" ht="21.75" customHeight="1">
      <c r="B23" s="168" t="s">
        <v>303</v>
      </c>
      <c r="E23" s="168">
        <v>324</v>
      </c>
      <c r="G23" s="168" t="s">
        <v>295</v>
      </c>
      <c r="I23" s="168">
        <v>5616</v>
      </c>
    </row>
    <row r="24" spans="2:5" ht="21.75" customHeight="1">
      <c r="B24" s="168" t="s">
        <v>304</v>
      </c>
      <c r="E24" s="168">
        <v>216</v>
      </c>
    </row>
    <row r="25" spans="5:9" ht="21.75" customHeight="1">
      <c r="E25" s="168">
        <v>684</v>
      </c>
      <c r="G25" s="168" t="s">
        <v>305</v>
      </c>
      <c r="I25" s="168">
        <v>5616</v>
      </c>
    </row>
    <row r="26" spans="6:9" ht="21.75" customHeight="1">
      <c r="F26" s="168" t="s">
        <v>306</v>
      </c>
      <c r="I26" s="168">
        <v>1116</v>
      </c>
    </row>
    <row r="27" spans="5:9" ht="21.75" customHeight="1">
      <c r="E27" s="168">
        <v>6732</v>
      </c>
      <c r="G27" s="168" t="s">
        <v>301</v>
      </c>
      <c r="I27" s="168">
        <v>6732</v>
      </c>
    </row>
    <row r="28" ht="21.75" customHeight="1">
      <c r="E28" s="168">
        <v>684</v>
      </c>
    </row>
    <row r="29" spans="3:5" ht="21.75" customHeight="1">
      <c r="C29" s="168" t="s">
        <v>307</v>
      </c>
      <c r="E29" s="168">
        <v>7416</v>
      </c>
    </row>
    <row r="30" spans="6:9" ht="21.75" customHeight="1">
      <c r="F30" s="168" t="s">
        <v>308</v>
      </c>
      <c r="I30" s="168">
        <v>6318</v>
      </c>
    </row>
    <row r="31" spans="6:9" ht="21.75" customHeight="1">
      <c r="F31" s="168" t="s">
        <v>309</v>
      </c>
      <c r="I31" s="168">
        <v>2106</v>
      </c>
    </row>
    <row r="32" spans="2:9" ht="21.75" customHeight="1">
      <c r="B32" s="168" t="s">
        <v>310</v>
      </c>
      <c r="E32" s="168">
        <v>8541</v>
      </c>
      <c r="I32" s="168">
        <v>8424</v>
      </c>
    </row>
    <row r="33" spans="7:9" ht="21.75" customHeight="1">
      <c r="G33" s="168" t="s">
        <v>21</v>
      </c>
      <c r="I33" s="168">
        <v>117</v>
      </c>
    </row>
    <row r="34" ht="21.75" customHeight="1">
      <c r="I34" s="168">
        <v>8541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51" ht="11.25" customHeight="1"/>
    <row r="52" ht="12.75" customHeight="1"/>
  </sheetData>
  <sheetProtection/>
  <mergeCells count="8">
    <mergeCell ref="B5:K5"/>
    <mergeCell ref="C7:C8"/>
    <mergeCell ref="D7:D8"/>
    <mergeCell ref="E7:F7"/>
    <mergeCell ref="G7:G8"/>
    <mergeCell ref="H7:H8"/>
    <mergeCell ref="I7:I8"/>
    <mergeCell ref="J7:J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Image&amp;Matros ®</cp:lastModifiedBy>
  <cp:lastPrinted>2021-02-26T05:34:15Z</cp:lastPrinted>
  <dcterms:created xsi:type="dcterms:W3CDTF">2011-05-31T09:41:24Z</dcterms:created>
  <dcterms:modified xsi:type="dcterms:W3CDTF">2023-01-27T09:35:47Z</dcterms:modified>
  <cp:category/>
  <cp:version/>
  <cp:contentType/>
  <cp:contentStatus/>
</cp:coreProperties>
</file>