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35.01.27 Мастер сх производства\ОПОП\"/>
    </mc:Choice>
  </mc:AlternateContent>
  <xr:revisionPtr revIDLastSave="0" documentId="13_ncr:1_{87518DEF-78F0-4E10-A775-B145442612F1}" xr6:coauthVersionLast="47" xr6:coauthVersionMax="47" xr10:uidLastSave="{00000000-0000-0000-0000-000000000000}"/>
  <bookViews>
    <workbookView xWindow="-120" yWindow="-120" windowWidth="29040" windowHeight="15840" tabRatio="715" xr2:uid="{00000000-000D-0000-FFFF-FFFF00000000}"/>
  </bookViews>
  <sheets>
    <sheet name="Титульный лист" sheetId="1" r:id="rId1"/>
    <sheet name="План учебного процесса" sheetId="2" r:id="rId2"/>
    <sheet name="КУП" sheetId="3" r:id="rId3"/>
    <sheet name="Перечень кабинетов" sheetId="4" r:id="rId4"/>
  </sheets>
  <definedNames>
    <definedName name="_xlnm.Print_Area" localSheetId="3">'Перечень кабинетов'!$A$1:$D$52</definedName>
    <definedName name="_xlnm.Print_Area" localSheetId="1">'План учебного процесса'!$A$1:$AG$68</definedName>
    <definedName name="_xlnm.Print_Area" localSheetId="0">'Титульный лист'!$A$1:$BV$54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7" i="4" l="1"/>
  <c r="C8" i="4" s="1"/>
  <c r="C9" i="4" s="1"/>
  <c r="C10" i="4" s="1"/>
  <c r="C11" i="4" s="1"/>
  <c r="C12" i="4" s="1"/>
  <c r="C13" i="4" s="1"/>
  <c r="C14" i="4" s="1"/>
  <c r="C15" i="4" s="1"/>
  <c r="AI46" i="2"/>
  <c r="G43" i="2"/>
  <c r="AI49" i="2"/>
  <c r="AC67" i="2"/>
  <c r="AC66" i="2"/>
  <c r="X32" i="2"/>
  <c r="X23" i="2"/>
  <c r="X66" i="2"/>
  <c r="E49" i="2"/>
  <c r="F49" i="2"/>
  <c r="D49" i="2"/>
  <c r="C49" i="2" s="1"/>
  <c r="E43" i="2"/>
  <c r="F43" i="2"/>
  <c r="D43" i="2"/>
  <c r="T67" i="2"/>
  <c r="X67" i="2"/>
  <c r="F32" i="2"/>
  <c r="E32" i="2"/>
  <c r="D32" i="2"/>
  <c r="F23" i="2"/>
  <c r="E23" i="2"/>
  <c r="D23" i="2"/>
  <c r="AC43" i="2"/>
  <c r="AC54" i="2" s="1"/>
  <c r="E5" i="3"/>
  <c r="E6" i="3"/>
  <c r="AC71" i="2"/>
  <c r="X71" i="2"/>
  <c r="AG49" i="2"/>
  <c r="Z49" i="2"/>
  <c r="AA49" i="2"/>
  <c r="AB49" i="2"/>
  <c r="AC49" i="2"/>
  <c r="AD49" i="2"/>
  <c r="AE49" i="2"/>
  <c r="AF49" i="2"/>
  <c r="Y49" i="2"/>
  <c r="X49" i="2"/>
  <c r="W49" i="2"/>
  <c r="R49" i="2"/>
  <c r="S49" i="2"/>
  <c r="T49" i="2"/>
  <c r="U49" i="2"/>
  <c r="V49" i="2"/>
  <c r="Q49" i="2"/>
  <c r="P49" i="2"/>
  <c r="N49" i="2"/>
  <c r="G49" i="2"/>
  <c r="O53" i="2"/>
  <c r="M53" i="2"/>
  <c r="H53" i="2"/>
  <c r="O52" i="2"/>
  <c r="H52" i="2"/>
  <c r="O51" i="2"/>
  <c r="H51" i="2"/>
  <c r="O50" i="2"/>
  <c r="M50" i="2"/>
  <c r="L50" i="2"/>
  <c r="L49" i="2" s="1"/>
  <c r="K50" i="2"/>
  <c r="K49" i="2" s="1"/>
  <c r="J50" i="2"/>
  <c r="J49" i="2" s="1"/>
  <c r="H50" i="2"/>
  <c r="G32" i="2"/>
  <c r="G23" i="2"/>
  <c r="G42" i="2" s="1"/>
  <c r="O41" i="2"/>
  <c r="M41" i="2"/>
  <c r="L41" i="2"/>
  <c r="J41" i="2"/>
  <c r="H41" i="2"/>
  <c r="O40" i="2"/>
  <c r="M40" i="2"/>
  <c r="L40" i="2"/>
  <c r="J40" i="2"/>
  <c r="H40" i="2"/>
  <c r="O30" i="2"/>
  <c r="M30" i="2"/>
  <c r="L30" i="2"/>
  <c r="J30" i="2"/>
  <c r="H30" i="2"/>
  <c r="AG23" i="2"/>
  <c r="Z23" i="2"/>
  <c r="AA23" i="2"/>
  <c r="AB23" i="2"/>
  <c r="AC23" i="2"/>
  <c r="AD23" i="2"/>
  <c r="AE23" i="2"/>
  <c r="AF23" i="2"/>
  <c r="Y23" i="2"/>
  <c r="W23" i="2"/>
  <c r="R23" i="2"/>
  <c r="S23" i="2"/>
  <c r="T23" i="2"/>
  <c r="U23" i="2"/>
  <c r="V23" i="2"/>
  <c r="Q23" i="2"/>
  <c r="P23" i="2"/>
  <c r="N23" i="2"/>
  <c r="K23" i="2"/>
  <c r="O31" i="2"/>
  <c r="M31" i="2"/>
  <c r="L31" i="2"/>
  <c r="J31" i="2"/>
  <c r="H31" i="2"/>
  <c r="F54" i="2" l="1"/>
  <c r="G54" i="2"/>
  <c r="I50" i="2"/>
  <c r="I49" i="2" s="1"/>
  <c r="H49" i="2"/>
  <c r="M49" i="2"/>
  <c r="O49" i="2"/>
  <c r="F42" i="2"/>
  <c r="I41" i="2"/>
  <c r="I40" i="2"/>
  <c r="I30" i="2"/>
  <c r="I31" i="2"/>
  <c r="AG32" i="2" l="1"/>
  <c r="Z32" i="2"/>
  <c r="AA32" i="2"/>
  <c r="AB32" i="2"/>
  <c r="AC32" i="2"/>
  <c r="AD32" i="2"/>
  <c r="AE32" i="2"/>
  <c r="AF32" i="2"/>
  <c r="Y32" i="2"/>
  <c r="N32" i="2"/>
  <c r="K32" i="2"/>
  <c r="H34" i="2"/>
  <c r="J34" i="2"/>
  <c r="L34" i="2"/>
  <c r="M34" i="2"/>
  <c r="O34" i="2"/>
  <c r="I34" i="2" l="1"/>
  <c r="M48" i="2"/>
  <c r="H55" i="2"/>
  <c r="H47" i="2"/>
  <c r="H48" i="2"/>
  <c r="H46" i="2"/>
  <c r="H45" i="2"/>
  <c r="J45" i="2"/>
  <c r="K45" i="2"/>
  <c r="L45" i="2"/>
  <c r="M45" i="2"/>
  <c r="M44" i="2"/>
  <c r="L44" i="2"/>
  <c r="K44" i="2"/>
  <c r="J44" i="2"/>
  <c r="H44" i="2"/>
  <c r="L35" i="2"/>
  <c r="M35" i="2"/>
  <c r="O35" i="2"/>
  <c r="L36" i="2"/>
  <c r="M36" i="2"/>
  <c r="O36" i="2"/>
  <c r="L37" i="2"/>
  <c r="M37" i="2"/>
  <c r="O37" i="2"/>
  <c r="L38" i="2"/>
  <c r="M38" i="2"/>
  <c r="O38" i="2"/>
  <c r="L39" i="2"/>
  <c r="M39" i="2"/>
  <c r="O39" i="2"/>
  <c r="H35" i="2"/>
  <c r="J35" i="2"/>
  <c r="H36" i="2"/>
  <c r="J36" i="2"/>
  <c r="H37" i="2"/>
  <c r="J37" i="2"/>
  <c r="H38" i="2"/>
  <c r="J38" i="2"/>
  <c r="H39" i="2"/>
  <c r="J39" i="2"/>
  <c r="J33" i="2"/>
  <c r="L33" i="2"/>
  <c r="M33" i="2"/>
  <c r="H33" i="2"/>
  <c r="O26" i="2"/>
  <c r="M26" i="2"/>
  <c r="L26" i="2"/>
  <c r="J26" i="2"/>
  <c r="H26" i="2"/>
  <c r="H27" i="2"/>
  <c r="J27" i="2"/>
  <c r="L27" i="2"/>
  <c r="M27" i="2"/>
  <c r="O27" i="2"/>
  <c r="M29" i="2"/>
  <c r="L29" i="2"/>
  <c r="M28" i="2"/>
  <c r="L28" i="2"/>
  <c r="M25" i="2"/>
  <c r="L25" i="2"/>
  <c r="L24" i="2"/>
  <c r="M24" i="2"/>
  <c r="J25" i="2"/>
  <c r="J28" i="2"/>
  <c r="J29" i="2"/>
  <c r="H25" i="2"/>
  <c r="H28" i="2"/>
  <c r="H29" i="2"/>
  <c r="J24" i="2"/>
  <c r="H24" i="2"/>
  <c r="H23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9" i="2"/>
  <c r="O45" i="2"/>
  <c r="M8" i="2" l="1"/>
  <c r="L32" i="2"/>
  <c r="M23" i="2"/>
  <c r="H32" i="2"/>
  <c r="J23" i="2"/>
  <c r="L23" i="2"/>
  <c r="L42" i="2" s="1"/>
  <c r="M32" i="2"/>
  <c r="J32" i="2"/>
  <c r="I45" i="2"/>
  <c r="I35" i="2"/>
  <c r="I36" i="2"/>
  <c r="I37" i="2"/>
  <c r="I39" i="2"/>
  <c r="I38" i="2"/>
  <c r="I27" i="2"/>
  <c r="I26" i="2"/>
  <c r="C23" i="2"/>
  <c r="M42" i="2" l="1"/>
  <c r="T71" i="2"/>
  <c r="P71" i="2"/>
  <c r="T68" i="2"/>
  <c r="P68" i="2"/>
  <c r="P67" i="2"/>
  <c r="T66" i="2"/>
  <c r="P66" i="2"/>
  <c r="AC65" i="2"/>
  <c r="X65" i="2"/>
  <c r="T65" i="2"/>
  <c r="P65" i="2"/>
  <c r="AC64" i="2"/>
  <c r="X64" i="2"/>
  <c r="T64" i="2"/>
  <c r="P64" i="2"/>
  <c r="AC63" i="2"/>
  <c r="X63" i="2"/>
  <c r="T63" i="2"/>
  <c r="P63" i="2"/>
  <c r="AC62" i="2"/>
  <c r="X62" i="2"/>
  <c r="T62" i="2"/>
  <c r="P62" i="2"/>
  <c r="O48" i="2"/>
  <c r="O47" i="2"/>
  <c r="O46" i="2"/>
  <c r="O44" i="2"/>
  <c r="AG43" i="2"/>
  <c r="AG54" i="2" s="1"/>
  <c r="AF43" i="2"/>
  <c r="AF54" i="2" s="1"/>
  <c r="AE43" i="2"/>
  <c r="AE54" i="2" s="1"/>
  <c r="AD43" i="2"/>
  <c r="AD54" i="2" s="1"/>
  <c r="AB43" i="2"/>
  <c r="AB54" i="2" s="1"/>
  <c r="AA43" i="2"/>
  <c r="AA54" i="2" s="1"/>
  <c r="Z43" i="2"/>
  <c r="Z54" i="2" s="1"/>
  <c r="Y43" i="2"/>
  <c r="Y54" i="2" s="1"/>
  <c r="X43" i="2"/>
  <c r="X54" i="2" s="1"/>
  <c r="W43" i="2"/>
  <c r="W54" i="2" s="1"/>
  <c r="V43" i="2"/>
  <c r="V54" i="2" s="1"/>
  <c r="U43" i="2"/>
  <c r="U54" i="2" s="1"/>
  <c r="T43" i="2"/>
  <c r="T54" i="2" s="1"/>
  <c r="S43" i="2"/>
  <c r="S54" i="2" s="1"/>
  <c r="R43" i="2"/>
  <c r="R54" i="2" s="1"/>
  <c r="Q43" i="2"/>
  <c r="Q54" i="2" s="1"/>
  <c r="P43" i="2"/>
  <c r="P54" i="2" s="1"/>
  <c r="N43" i="2"/>
  <c r="N54" i="2" s="1"/>
  <c r="O33" i="2"/>
  <c r="O32" i="2" s="1"/>
  <c r="AG42" i="2"/>
  <c r="AF42" i="2"/>
  <c r="AE42" i="2"/>
  <c r="AC42" i="2"/>
  <c r="AC56" i="2" s="1"/>
  <c r="AB42" i="2"/>
  <c r="AA42" i="2"/>
  <c r="Z42" i="2"/>
  <c r="Y42" i="2"/>
  <c r="X42" i="2"/>
  <c r="W32" i="2"/>
  <c r="W42" i="2" s="1"/>
  <c r="V32" i="2"/>
  <c r="V42" i="2" s="1"/>
  <c r="U32" i="2"/>
  <c r="U42" i="2" s="1"/>
  <c r="T32" i="2"/>
  <c r="T42" i="2" s="1"/>
  <c r="S32" i="2"/>
  <c r="S42" i="2" s="1"/>
  <c r="R32" i="2"/>
  <c r="R42" i="2" s="1"/>
  <c r="Q32" i="2"/>
  <c r="Q42" i="2" s="1"/>
  <c r="P32" i="2"/>
  <c r="P42" i="2" s="1"/>
  <c r="N42" i="2"/>
  <c r="K42" i="2"/>
  <c r="O29" i="2"/>
  <c r="O28" i="2"/>
  <c r="O25" i="2"/>
  <c r="O24" i="2"/>
  <c r="J22" i="2"/>
  <c r="H22" i="2"/>
  <c r="J21" i="2"/>
  <c r="H21" i="2"/>
  <c r="J20" i="2"/>
  <c r="H20" i="2"/>
  <c r="J19" i="2"/>
  <c r="H19" i="2"/>
  <c r="J18" i="2"/>
  <c r="H18" i="2"/>
  <c r="J17" i="2"/>
  <c r="H17" i="2"/>
  <c r="J16" i="2"/>
  <c r="H16" i="2"/>
  <c r="J15" i="2"/>
  <c r="H15" i="2"/>
  <c r="J14" i="2"/>
  <c r="H14" i="2"/>
  <c r="J13" i="2"/>
  <c r="H13" i="2"/>
  <c r="J12" i="2"/>
  <c r="H12" i="2"/>
  <c r="J11" i="2"/>
  <c r="H11" i="2"/>
  <c r="J10" i="2"/>
  <c r="H10" i="2"/>
  <c r="J9" i="2"/>
  <c r="H9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L8" i="2"/>
  <c r="K8" i="2"/>
  <c r="G8" i="2"/>
  <c r="F8" i="2"/>
  <c r="E8" i="2"/>
  <c r="D8" i="2"/>
  <c r="O23" i="2" l="1"/>
  <c r="I9" i="2"/>
  <c r="I11" i="2"/>
  <c r="I13" i="2"/>
  <c r="I15" i="2"/>
  <c r="I19" i="2"/>
  <c r="K43" i="2"/>
  <c r="M43" i="2"/>
  <c r="M54" i="2" s="1"/>
  <c r="C8" i="2"/>
  <c r="T56" i="2"/>
  <c r="T57" i="2" s="1"/>
  <c r="T70" i="2" s="1"/>
  <c r="P56" i="2"/>
  <c r="P57" i="2" s="1"/>
  <c r="P70" i="2" s="1"/>
  <c r="R56" i="2"/>
  <c r="R57" i="2" s="1"/>
  <c r="X56" i="2"/>
  <c r="X57" i="2" s="1"/>
  <c r="Z56" i="2"/>
  <c r="Z57" i="2" s="1"/>
  <c r="AB56" i="2"/>
  <c r="AB57" i="2" s="1"/>
  <c r="AF56" i="2"/>
  <c r="AF57" i="2" s="1"/>
  <c r="V56" i="2"/>
  <c r="V57" i="2" s="1"/>
  <c r="I17" i="2"/>
  <c r="J8" i="2"/>
  <c r="I21" i="2"/>
  <c r="I44" i="2"/>
  <c r="J43" i="2"/>
  <c r="J54" i="2" s="1"/>
  <c r="L43" i="2"/>
  <c r="L54" i="2" s="1"/>
  <c r="I25" i="2"/>
  <c r="I29" i="2"/>
  <c r="I33" i="2"/>
  <c r="I32" i="2" s="1"/>
  <c r="S56" i="2"/>
  <c r="S57" i="2" s="1"/>
  <c r="W56" i="2"/>
  <c r="W57" i="2" s="1"/>
  <c r="AA56" i="2"/>
  <c r="AA57" i="2" s="1"/>
  <c r="AE56" i="2"/>
  <c r="AE57" i="2" s="1"/>
  <c r="AD42" i="2"/>
  <c r="H8" i="2"/>
  <c r="I10" i="2"/>
  <c r="I12" i="2"/>
  <c r="I14" i="2"/>
  <c r="I16" i="2"/>
  <c r="I18" i="2"/>
  <c r="I20" i="2"/>
  <c r="I22" i="2"/>
  <c r="I24" i="2"/>
  <c r="I28" i="2"/>
  <c r="H43" i="2"/>
  <c r="H54" i="2" s="1"/>
  <c r="Q56" i="2"/>
  <c r="Q57" i="2" s="1"/>
  <c r="U56" i="2"/>
  <c r="U57" i="2" s="1"/>
  <c r="Y56" i="2"/>
  <c r="Y57" i="2" s="1"/>
  <c r="AC57" i="2"/>
  <c r="AC70" i="2" s="1"/>
  <c r="AG56" i="2"/>
  <c r="AG57" i="2" s="1"/>
  <c r="O43" i="2"/>
  <c r="K54" i="2" l="1"/>
  <c r="K56" i="2" s="1"/>
  <c r="K57" i="2" s="1"/>
  <c r="I23" i="2"/>
  <c r="I8" i="2"/>
  <c r="L56" i="2"/>
  <c r="L57" i="2" s="1"/>
  <c r="H42" i="2"/>
  <c r="H56" i="2" s="1"/>
  <c r="H57" i="2" s="1"/>
  <c r="J42" i="2"/>
  <c r="J56" i="2" s="1"/>
  <c r="J57" i="2" s="1"/>
  <c r="O42" i="2"/>
  <c r="AD56" i="2"/>
  <c r="AD57" i="2" s="1"/>
  <c r="X70" i="2"/>
  <c r="X72" i="2"/>
  <c r="I43" i="2"/>
  <c r="I54" i="2" s="1"/>
  <c r="P72" i="2"/>
  <c r="T72" i="2"/>
  <c r="AC72" i="2"/>
  <c r="M56" i="2" l="1"/>
  <c r="M57" i="2" s="1"/>
  <c r="I42" i="2"/>
  <c r="I56" i="2" l="1"/>
  <c r="I57" i="2" s="1"/>
  <c r="G56" i="2"/>
  <c r="G57" i="2" l="1"/>
  <c r="AI47" i="2" s="1"/>
  <c r="N56" i="2"/>
  <c r="N57" i="2" s="1"/>
  <c r="O54" i="2"/>
  <c r="O56" i="2" s="1"/>
  <c r="O57" i="2" s="1"/>
  <c r="D42" i="2"/>
  <c r="E42" i="2" l="1"/>
  <c r="C42" i="2" s="1"/>
  <c r="C32" i="2"/>
  <c r="D54" i="2"/>
  <c r="D56" i="2" s="1"/>
  <c r="D57" i="2" l="1"/>
  <c r="C43" i="2"/>
  <c r="E54" i="2"/>
  <c r="E56" i="2" s="1"/>
  <c r="C54" i="2" l="1"/>
  <c r="F56" i="2"/>
  <c r="F57" i="2" s="1"/>
  <c r="E57" i="2"/>
  <c r="C56" i="2"/>
  <c r="C57" i="2" l="1"/>
</calcChain>
</file>

<file path=xl/sharedStrings.xml><?xml version="1.0" encoding="utf-8"?>
<sst xmlns="http://schemas.openxmlformats.org/spreadsheetml/2006/main" count="380" uniqueCount="298">
  <si>
    <t>Утверждаю:</t>
  </si>
  <si>
    <t>_____________________ С.В. Оношкин</t>
  </si>
  <si>
    <t>УЧЕБНЫЙ  ПЛАН</t>
  </si>
  <si>
    <t>Форма обучения- очная</t>
  </si>
  <si>
    <t>на базе основного общего образования</t>
  </si>
  <si>
    <t>профиль получаемого профессионального</t>
  </si>
  <si>
    <t>образования технологический</t>
  </si>
  <si>
    <t>III. УЧЕБНЫЙ ПЛАН</t>
  </si>
  <si>
    <t>Индекс</t>
  </si>
  <si>
    <t>Наименование циклов, дисциплин, профессиональных модулей, МДК, практик</t>
  </si>
  <si>
    <t>Формы промежуточно аттестации   Nз/Nдз/Nэ</t>
  </si>
  <si>
    <t>Распределение по семестрам</t>
  </si>
  <si>
    <t>Аудиторная учебная нагрузка во взаимодействии с преподавателем (час)</t>
  </si>
  <si>
    <t>зачет</t>
  </si>
  <si>
    <t>дифф. зачет</t>
  </si>
  <si>
    <t>экзамен</t>
  </si>
  <si>
    <t>Обьем образовательной нагрузки (часах)</t>
  </si>
  <si>
    <t>Всего занятий</t>
  </si>
  <si>
    <t>в том числе</t>
  </si>
  <si>
    <t>Объем ОП</t>
  </si>
  <si>
    <t>1 курс</t>
  </si>
  <si>
    <t>теоретическое обучение</t>
  </si>
  <si>
    <t>лабор.и практ. занятия</t>
  </si>
  <si>
    <t>курсовой проект (работа)</t>
  </si>
  <si>
    <t>Сам. работа</t>
  </si>
  <si>
    <t>Промежуточная аттестация</t>
  </si>
  <si>
    <t>Обяз. часть</t>
  </si>
  <si>
    <t>Вар. часть</t>
  </si>
  <si>
    <t>1 семестр</t>
  </si>
  <si>
    <t>2 семестр</t>
  </si>
  <si>
    <t>3 семестр</t>
  </si>
  <si>
    <t>ЛПЗ</t>
  </si>
  <si>
    <t>СР</t>
  </si>
  <si>
    <t>ПА</t>
  </si>
  <si>
    <t>КП (КР)</t>
  </si>
  <si>
    <t>О.00</t>
  </si>
  <si>
    <t>Общеобразовательный цикл</t>
  </si>
  <si>
    <t>ОД.01</t>
  </si>
  <si>
    <t xml:space="preserve">Русский язык </t>
  </si>
  <si>
    <t>Дз</t>
  </si>
  <si>
    <t>ОД.02</t>
  </si>
  <si>
    <t>Литература</t>
  </si>
  <si>
    <t>ОД.03</t>
  </si>
  <si>
    <t>История</t>
  </si>
  <si>
    <t>Э/Э</t>
  </si>
  <si>
    <t>ОД.04</t>
  </si>
  <si>
    <t>Обществознание</t>
  </si>
  <si>
    <t>ОД.05</t>
  </si>
  <si>
    <t>География</t>
  </si>
  <si>
    <t>ОД.06</t>
  </si>
  <si>
    <t>Иностранный язык</t>
  </si>
  <si>
    <t>ОД.07</t>
  </si>
  <si>
    <t>ОД.08</t>
  </si>
  <si>
    <t>ОД.09</t>
  </si>
  <si>
    <t>Физическая культура</t>
  </si>
  <si>
    <t>З/З</t>
  </si>
  <si>
    <t>ОД.10</t>
  </si>
  <si>
    <t>ОД.11</t>
  </si>
  <si>
    <t>ОД.12</t>
  </si>
  <si>
    <t>Химия</t>
  </si>
  <si>
    <t>ОД.13</t>
  </si>
  <si>
    <t>Биология</t>
  </si>
  <si>
    <t>ОД.14</t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</si>
  <si>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</si>
  <si>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</si>
  <si>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</si>
  <si>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</si>
  <si>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</si>
  <si>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</si>
  <si>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</si>
  <si>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</si>
  <si>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Безопасность жизнедеятельности</t>
  </si>
  <si>
    <t>СГ.05</t>
  </si>
  <si>
    <t>Основы финансовой грамотности</t>
  </si>
  <si>
    <t>СГ.06</t>
  </si>
  <si>
    <t>Информатика</t>
  </si>
  <si>
    <t>Э</t>
  </si>
  <si>
    <t>Эффективное поведение на рынке труда</t>
  </si>
  <si>
    <t>ОП.00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</si>
  <si>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</si>
  <si>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</si>
  <si>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</si>
  <si>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</si>
  <si>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</si>
  <si>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</si>
  <si>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</si>
  <si>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ОП.07</t>
  </si>
  <si>
    <t>Всего I</t>
  </si>
  <si>
    <t>ПМ.01</t>
  </si>
  <si>
    <t xml:space="preserve"> </t>
  </si>
  <si>
    <t>МДК.01.01</t>
  </si>
  <si>
    <t>МДК.01.02</t>
  </si>
  <si>
    <t>УП.01</t>
  </si>
  <si>
    <t>Учебная практика</t>
  </si>
  <si>
    <t>ПП.01</t>
  </si>
  <si>
    <t>ПМ 01</t>
  </si>
  <si>
    <t>Всего II</t>
  </si>
  <si>
    <t>ГИА.00</t>
  </si>
  <si>
    <t xml:space="preserve">Всего </t>
  </si>
  <si>
    <t>Дисциплин и МДК</t>
  </si>
  <si>
    <t>Государственная (итоговая ) аттестация</t>
  </si>
  <si>
    <t>Учебной практики</t>
  </si>
  <si>
    <t>1. Программа базовой подготовки</t>
  </si>
  <si>
    <t>Производственной практики</t>
  </si>
  <si>
    <t>1.1 Демонстрационный экзамен в виде государственного экзамена</t>
  </si>
  <si>
    <t>Преддипломной практики</t>
  </si>
  <si>
    <t>Экзаменов</t>
  </si>
  <si>
    <t>Дифф. зачетов</t>
  </si>
  <si>
    <t>Зачетов</t>
  </si>
  <si>
    <t>часы нераспределенные</t>
  </si>
  <si>
    <t>Курс</t>
  </si>
  <si>
    <t>Группа</t>
  </si>
  <si>
    <t>Количество недель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</si>
  <si>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</si>
  <si>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</si>
  <si>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</si>
  <si>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</si>
  <si>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</si>
  <si>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</si>
  <si>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</si>
  <si>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</si>
  <si>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</si>
  <si>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</si>
  <si>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</si>
  <si>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</si>
  <si>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Обучение по УД и МДК</t>
  </si>
  <si>
    <t>Производственная практика (нед.)</t>
  </si>
  <si>
    <t>Государственная аттестация</t>
  </si>
  <si>
    <t>Каникулы</t>
  </si>
  <si>
    <t>Всего</t>
  </si>
  <si>
    <t>1 нед.</t>
  </si>
  <si>
    <t>2 нед.</t>
  </si>
  <si>
    <t>3 нед.</t>
  </si>
  <si>
    <t>4 нед.</t>
  </si>
  <si>
    <t>5 нед.</t>
  </si>
  <si>
    <t>6 нед.</t>
  </si>
  <si>
    <t>7 нед.</t>
  </si>
  <si>
    <t>8 нед.</t>
  </si>
  <si>
    <t>9 нед.</t>
  </si>
  <si>
    <t>10 нед.</t>
  </si>
  <si>
    <t>11 нед.</t>
  </si>
  <si>
    <t>12 нед.</t>
  </si>
  <si>
    <t>13 нед.</t>
  </si>
  <si>
    <t>14 нед.</t>
  </si>
  <si>
    <t>15 нед.</t>
  </si>
  <si>
    <t>16 нед.</t>
  </si>
  <si>
    <t>17 нед.</t>
  </si>
  <si>
    <t>18 нед.</t>
  </si>
  <si>
    <t>19 нед.</t>
  </si>
  <si>
    <t>20 нед.</t>
  </si>
  <si>
    <t>21 нед.</t>
  </si>
  <si>
    <t>22 нед.</t>
  </si>
  <si>
    <t>23 нед.</t>
  </si>
  <si>
    <t>24 нед.</t>
  </si>
  <si>
    <t>25 нед.</t>
  </si>
  <si>
    <t>26 нед.</t>
  </si>
  <si>
    <t>27 нед.</t>
  </si>
  <si>
    <t>28 нед.</t>
  </si>
  <si>
    <t>29 нед.</t>
  </si>
  <si>
    <t>30 нед.</t>
  </si>
  <si>
    <t>31 нед.</t>
  </si>
  <si>
    <t>32 нед.</t>
  </si>
  <si>
    <t>33 нед.</t>
  </si>
  <si>
    <t>34 нед.</t>
  </si>
  <si>
    <t>35 нед.</t>
  </si>
  <si>
    <t>36 нед.</t>
  </si>
  <si>
    <t>37 нед.</t>
  </si>
  <si>
    <t>38 нед.</t>
  </si>
  <si>
    <t>39 нед.</t>
  </si>
  <si>
    <t>40 нед.</t>
  </si>
  <si>
    <t>41 нед.</t>
  </si>
  <si>
    <t>42 нед.</t>
  </si>
  <si>
    <t>43 нед.</t>
  </si>
  <si>
    <t>44 нед.</t>
  </si>
  <si>
    <t>45 нед.</t>
  </si>
  <si>
    <t>46 нед.</t>
  </si>
  <si>
    <t>47 нед.</t>
  </si>
  <si>
    <t>48 нед.</t>
  </si>
  <si>
    <t>49 нед.</t>
  </si>
  <si>
    <t>50 нед.</t>
  </si>
  <si>
    <t>51 нед.</t>
  </si>
  <si>
    <t>52 нед.</t>
  </si>
  <si>
    <t>по профилю специальности</t>
  </si>
  <si>
    <t>преддипломная практика</t>
  </si>
  <si>
    <t>I</t>
  </si>
  <si>
    <t>11М</t>
  </si>
  <si>
    <t>II</t>
  </si>
  <si>
    <t>21М</t>
  </si>
  <si>
    <t>УП01</t>
  </si>
  <si>
    <t>ПП01</t>
  </si>
  <si>
    <t>УП 02</t>
  </si>
  <si>
    <t>ПП 02</t>
  </si>
  <si>
    <t>Теоретическое обучение</t>
  </si>
  <si>
    <t>Практика для получения первичных профессиональных навыков (учебная)</t>
  </si>
  <si>
    <t>Практика по профилю специальности (производственная)</t>
  </si>
  <si>
    <t>Практика  
преддипломная, квалификационная</t>
  </si>
  <si>
    <t>Дипломирование</t>
  </si>
  <si>
    <t>Сессия</t>
  </si>
  <si>
    <t>№</t>
  </si>
  <si>
    <t>Наименование кабинета</t>
  </si>
  <si>
    <t>№ кабинета</t>
  </si>
  <si>
    <t>Ответственный за кабинет</t>
  </si>
  <si>
    <t>Попова А.В.</t>
  </si>
  <si>
    <t>Иностранного языка в профессиональной деятельности</t>
  </si>
  <si>
    <t>Самолюк И.Ю.</t>
  </si>
  <si>
    <t>Кошелев М.Н.</t>
  </si>
  <si>
    <t>Инженерной графики</t>
  </si>
  <si>
    <t>Технической механики</t>
  </si>
  <si>
    <t>Столяр Д.С.</t>
  </si>
  <si>
    <t>Материаловедения</t>
  </si>
  <si>
    <t>Оношкин С.В.</t>
  </si>
  <si>
    <t>Агрономии</t>
  </si>
  <si>
    <t>Чебыкина Г.А.</t>
  </si>
  <si>
    <t>Зоотехнии</t>
  </si>
  <si>
    <t>Блохин А.В.</t>
  </si>
  <si>
    <t>Лаборатории</t>
  </si>
  <si>
    <t>Орлов А.А.</t>
  </si>
  <si>
    <t>Тракторов и автомобилей</t>
  </si>
  <si>
    <t>хим.корпус</t>
  </si>
  <si>
    <t>Сельскохозяйственных и мелиоративных машин</t>
  </si>
  <si>
    <t>учхоз</t>
  </si>
  <si>
    <t>Эксплуатации машинно-тракторного парка</t>
  </si>
  <si>
    <t>Малахов В.П.</t>
  </si>
  <si>
    <t>Ремонта машин, оборудования и восстановления деталей</t>
  </si>
  <si>
    <t>Мастерские</t>
  </si>
  <si>
    <t>Слесарная</t>
  </si>
  <si>
    <t>УИШ</t>
  </si>
  <si>
    <t>Пункт технического обслуживания и ремонта</t>
  </si>
  <si>
    <t>Тренажеры, тренажерные комплексы</t>
  </si>
  <si>
    <t>Тренажер для выработки навыков и совершенствования техники управления транспортным и мобильным энергетическим средством (в качестве тренажера может использоваться учебное транспортное средство)</t>
  </si>
  <si>
    <t>Паначев П.А.</t>
  </si>
  <si>
    <t>Спортивный комплекс</t>
  </si>
  <si>
    <t>Спортивный зал</t>
  </si>
  <si>
    <t>Тихонов О.В.</t>
  </si>
  <si>
    <t>Залы:</t>
  </si>
  <si>
    <t>Библиотека, читальный зал с выходом в интернет</t>
  </si>
  <si>
    <t>Истомина Н.И.</t>
  </si>
  <si>
    <t>Актовый зал</t>
  </si>
  <si>
    <t>Тункина С.П.</t>
  </si>
  <si>
    <t>Основы безопасности и защиты Родины</t>
  </si>
  <si>
    <t>Основы бережливого производства</t>
  </si>
  <si>
    <t>Шарова О.В.</t>
  </si>
  <si>
    <t>Математика</t>
  </si>
  <si>
    <t>Физика</t>
  </si>
  <si>
    <t>Индивидуальный проект</t>
  </si>
  <si>
    <t>Отчет-Дневник</t>
  </si>
  <si>
    <t>Учебная практика ПМ01</t>
  </si>
  <si>
    <t>Производственная практика ПМ01</t>
  </si>
  <si>
    <t>Квалификационный экзамен ПМ01</t>
  </si>
  <si>
    <t>основной профессиональной образовательной программы
среднего профессионального образования
государственного автономного профессионального образовательного учреждения 
Свердловской области "Красноуфимский аграрный колледж"
по профессии среднего профессионального образования
35.01.27 "Мастер сельскохозяйственного производства"
по программе базовой подготовки</t>
  </si>
  <si>
    <t>Квалификация: Мастер сельскохозяйственного производства</t>
  </si>
  <si>
    <t>Нормативный срок обучения - 1г.и 10мес.</t>
  </si>
  <si>
    <t>"___" ____________ 20___ г.</t>
  </si>
  <si>
    <t>Основы инженерной графики</t>
  </si>
  <si>
    <t>Основы материаловедения и технология общеслесарных работ</t>
  </si>
  <si>
    <t>Техническая механика с основами технических измерений</t>
  </si>
  <si>
    <t>Основы электротехники</t>
  </si>
  <si>
    <t>Основы микробиологии, санитарии и гигиены</t>
  </si>
  <si>
    <t>Выполнение работ по ремонту и наладке сельскохозяйственных машин и оборудования</t>
  </si>
  <si>
    <t>Ремонт узлов и механизмов, восстановление деталей сельскохозяйственных машин и оборудования</t>
  </si>
  <si>
    <t>Выполнение стендовой обкатки, испытания и регулирования и наладки отремонтированных сельскохозяйственных машин и оборудования</t>
  </si>
  <si>
    <t>ИТОГО (2 курс)</t>
  </si>
  <si>
    <t>ИТОГО (1,2 курс)</t>
  </si>
  <si>
    <t>СГ.07</t>
  </si>
  <si>
    <t>ОП.08</t>
  </si>
  <si>
    <t>Информационные технологии в профессиональной деятельности</t>
  </si>
  <si>
    <t>ПМ.02</t>
  </si>
  <si>
    <t>СГ.08</t>
  </si>
  <si>
    <t>Психология общения</t>
  </si>
  <si>
    <t>ОП.09</t>
  </si>
  <si>
    <t>Основы экономики, менеджмента и маркетинга</t>
  </si>
  <si>
    <t>Правовые основы профессиональной деятельности</t>
  </si>
  <si>
    <t>МДК.02.01</t>
  </si>
  <si>
    <t>УП.02</t>
  </si>
  <si>
    <t>ПП.02</t>
  </si>
  <si>
    <t>ПМ 02</t>
  </si>
  <si>
    <t>УТВЕРЖДАЮ:
Директор аграрного колледжа
_____________ С.В.Оношкин
"___" ___________ 20___ г.</t>
  </si>
  <si>
    <t>Календарный учебный график на 2026-2028 учебный год</t>
  </si>
  <si>
    <t>Учебная практика ПМ02</t>
  </si>
  <si>
    <t>Производственная практика ПМ02</t>
  </si>
  <si>
    <t>Квалификационный экзамен ПМ02</t>
  </si>
  <si>
    <t>Эксплуатация сельскохозяйственных машин</t>
  </si>
  <si>
    <t>Теоретическая подготовка трактористов-машинистов категории «С»</t>
  </si>
  <si>
    <t>Основы агрономии и зоотехнии</t>
  </si>
  <si>
    <t>Государственная итоговая аттестация</t>
  </si>
  <si>
    <t>2 курс</t>
  </si>
  <si>
    <t xml:space="preserve">4 семестр </t>
  </si>
  <si>
    <t>35.01.27 "Мастер сельскохозяйственного производства"</t>
  </si>
  <si>
    <t>3. Перечень кабинетов, лабораторий, мастерских и др. для подготовки по профессии СПО</t>
  </si>
  <si>
    <t>Кабинет самостоятельной и воспитательной работы</t>
  </si>
  <si>
    <t>Безопасности жизнедеятельности</t>
  </si>
  <si>
    <t>Бережливого производства</t>
  </si>
  <si>
    <t>Социально-гуманитарных дисциплин</t>
  </si>
  <si>
    <t>Электротехники</t>
  </si>
  <si>
    <t>Технических измерений</t>
  </si>
  <si>
    <t>Микробиологии, санитарии и гигиены</t>
  </si>
  <si>
    <t>Механизации сельскохозяйственных работ</t>
  </si>
  <si>
    <t xml:space="preserve">И.о. директора ГАПОУ СО 
"Красноуфимский аграрный колледж"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</si>
</sst>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yy"/>
  </numFmts>
  <fonts count="54" x14ac:knownFonts="1">
    <font>
      <sz val="10"/>
      <name val="Arial Cyr"/>
      <family val="2"/>
      <charset val="204"/>
    </font>
    <font>
      <sz val="10"/>
      <name val="Arial Cyr"/>
      <charset val="204"/>
    </font>
    <font>
      <sz val="20"/>
      <name val="Arial Cyr"/>
      <family val="2"/>
      <charset val="204"/>
    </font>
    <font>
      <sz val="20"/>
      <name val="Times New Roman"/>
      <family val="1"/>
      <charset val="204"/>
    </font>
    <font>
      <sz val="9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b/>
      <sz val="20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name val="Times New Roman"/>
      <family val="1"/>
      <charset val="204"/>
    </font>
    <font>
      <sz val="8"/>
      <name val="Arial Cyr"/>
      <family val="2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6"/>
      <name val="Arial Cyr"/>
      <family val="2"/>
      <charset val="204"/>
    </font>
    <font>
      <sz val="10"/>
      <color rgb="FFFF0000"/>
      <name val="Arial Cyr"/>
      <family val="2"/>
      <charset val="204"/>
    </font>
    <font>
      <sz val="11"/>
      <color rgb="FFFF0000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Arial Cyr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C9211E"/>
      <name val="Arial Cyr"/>
      <family val="2"/>
      <charset val="204"/>
    </font>
    <font>
      <b/>
      <sz val="11"/>
      <name val="Arial"/>
      <family val="2"/>
      <charset val="204"/>
    </font>
    <font>
      <b/>
      <sz val="10"/>
      <color rgb="FFFF0000"/>
      <name val="Arial Cyr"/>
      <family val="2"/>
      <charset val="204"/>
    </font>
    <font>
      <sz val="11"/>
      <color rgb="FFC0C0C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color rgb="FFC0C0C0"/>
      <name val="Arial"/>
      <family val="2"/>
      <charset val="204"/>
    </font>
    <font>
      <b/>
      <sz val="11"/>
      <color rgb="FFC0C0C0"/>
      <name val="Arial"/>
      <family val="2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sz val="11"/>
      <color rgb="FFFF0000"/>
      <name val="Arial"/>
      <family val="2"/>
      <charset val="204"/>
    </font>
    <font>
      <b/>
      <sz val="11"/>
      <color rgb="FFFF0000"/>
      <name val="Arial Cyr"/>
      <family val="2"/>
      <charset val="204"/>
    </font>
    <font>
      <b/>
      <sz val="11"/>
      <color rgb="FFC0C0C0"/>
      <name val="Arial Cyr"/>
      <family val="2"/>
      <charset val="204"/>
    </font>
    <font>
      <b/>
      <sz val="11"/>
      <color rgb="FF00000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 Cyr"/>
      <family val="2"/>
      <charset val="204"/>
    </font>
    <font>
      <b/>
      <sz val="9"/>
      <color rgb="FF000000"/>
      <name val="Arial"/>
      <family val="2"/>
      <charset val="204"/>
    </font>
    <font>
      <sz val="7"/>
      <name val="Arial Cyr"/>
      <family val="2"/>
      <charset val="204"/>
    </font>
    <font>
      <sz val="7"/>
      <color rgb="FFFF0000"/>
      <name val="Arial Cyr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sz val="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name val="Arial Cyr"/>
      <family val="2"/>
      <charset val="204"/>
    </font>
    <font>
      <sz val="10"/>
      <name val="Arial Cyr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00B050"/>
        <bgColor rgb="FF008080"/>
      </patternFill>
    </fill>
    <fill>
      <patternFill patternType="solid">
        <fgColor rgb="FFFF0000"/>
        <bgColor rgb="FFC9211E"/>
      </patternFill>
    </fill>
    <fill>
      <patternFill patternType="solid">
        <fgColor rgb="FF92D050"/>
        <bgColor rgb="FFA6A6A6"/>
      </patternFill>
    </fill>
    <fill>
      <patternFill patternType="solid">
        <fgColor rgb="FF00B0F0"/>
        <bgColor rgb="FF33CCCC"/>
      </patternFill>
    </fill>
    <fill>
      <patternFill patternType="solid">
        <fgColor rgb="FF7030A0"/>
        <bgColor rgb="FF993366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9" fontId="53" fillId="0" borderId="0" applyFont="0" applyFill="0" applyBorder="0" applyAlignment="0" applyProtection="0"/>
  </cellStyleXfs>
  <cellXfs count="29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1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6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0" fillId="0" borderId="0" xfId="0" applyFont="1"/>
    <xf numFmtId="0" fontId="22" fillId="0" borderId="0" xfId="0" applyFont="1"/>
    <xf numFmtId="0" fontId="24" fillId="0" borderId="0" xfId="0" applyFont="1" applyAlignment="1">
      <alignment vertical="top" wrapText="1"/>
    </xf>
    <xf numFmtId="0" fontId="23" fillId="0" borderId="7" xfId="0" applyFont="1" applyBorder="1" applyAlignment="1">
      <alignment horizontal="center" vertical="center" textRotation="90" wrapText="1"/>
    </xf>
    <xf numFmtId="0" fontId="23" fillId="0" borderId="8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horizontal="center" vertical="center" textRotation="90" wrapTex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textRotation="90" wrapText="1"/>
    </xf>
    <xf numFmtId="0" fontId="23" fillId="0" borderId="15" xfId="0" applyFont="1" applyBorder="1" applyAlignment="1">
      <alignment horizontal="center" vertical="center" textRotation="90" wrapText="1"/>
    </xf>
    <xf numFmtId="0" fontId="23" fillId="0" borderId="16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164" fontId="25" fillId="3" borderId="8" xfId="0" applyNumberFormat="1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1" fontId="25" fillId="3" borderId="6" xfId="0" applyNumberFormat="1" applyFont="1" applyFill="1" applyBorder="1" applyAlignment="1">
      <alignment horizontal="center" vertical="center"/>
    </xf>
    <xf numFmtId="1" fontId="25" fillId="3" borderId="7" xfId="0" applyNumberFormat="1" applyFont="1" applyFill="1" applyBorder="1" applyAlignment="1">
      <alignment horizontal="center" vertical="center"/>
    </xf>
    <xf numFmtId="1" fontId="25" fillId="3" borderId="8" xfId="0" applyNumberFormat="1" applyFont="1" applyFill="1" applyBorder="1" applyAlignment="1">
      <alignment horizontal="center" vertical="center"/>
    </xf>
    <xf numFmtId="1" fontId="27" fillId="0" borderId="0" xfId="0" applyNumberFormat="1" applyFont="1" applyAlignment="1">
      <alignment horizontal="center" vertical="top" wrapText="1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0" fillId="0" borderId="0" xfId="0" applyNumberFormat="1" applyFont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1" fontId="2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29" fillId="0" borderId="0" xfId="0" applyFont="1"/>
    <xf numFmtId="0" fontId="3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1" fontId="23" fillId="0" borderId="7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left" vertical="center"/>
    </xf>
    <xf numFmtId="1" fontId="31" fillId="4" borderId="17" xfId="0" applyNumberFormat="1" applyFont="1" applyFill="1" applyBorder="1" applyAlignment="1">
      <alignment horizontal="center" vertical="center"/>
    </xf>
    <xf numFmtId="1" fontId="31" fillId="4" borderId="7" xfId="0" applyNumberFormat="1" applyFont="1" applyFill="1" applyBorder="1" applyAlignment="1">
      <alignment horizontal="center" vertical="center"/>
    </xf>
    <xf numFmtId="1" fontId="31" fillId="4" borderId="14" xfId="0" applyNumberFormat="1" applyFont="1" applyFill="1" applyBorder="1" applyAlignment="1">
      <alignment horizontal="center" vertical="center"/>
    </xf>
    <xf numFmtId="1" fontId="31" fillId="4" borderId="6" xfId="0" applyNumberFormat="1" applyFont="1" applyFill="1" applyBorder="1" applyAlignment="1">
      <alignment horizontal="center" vertical="center"/>
    </xf>
    <xf numFmtId="1" fontId="31" fillId="4" borderId="8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top"/>
    </xf>
    <xf numFmtId="2" fontId="33" fillId="0" borderId="0" xfId="0" applyNumberFormat="1" applyFont="1" applyAlignment="1">
      <alignment horizontal="center" vertical="center"/>
    </xf>
    <xf numFmtId="0" fontId="32" fillId="0" borderId="0" xfId="0" applyFont="1"/>
    <xf numFmtId="2" fontId="32" fillId="0" borderId="0" xfId="0" applyNumberFormat="1" applyFont="1"/>
    <xf numFmtId="0" fontId="33" fillId="0" borderId="0" xfId="0" applyFont="1"/>
    <xf numFmtId="0" fontId="25" fillId="3" borderId="7" xfId="0" applyFont="1" applyFill="1" applyBorder="1" applyAlignment="1">
      <alignment horizontal="center" vertical="center" wrapText="1"/>
    </xf>
    <xf numFmtId="1" fontId="25" fillId="3" borderId="17" xfId="0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1" fontId="21" fillId="0" borderId="7" xfId="0" applyNumberFormat="1" applyFont="1" applyBorder="1" applyAlignment="1">
      <alignment horizontal="center" vertical="center"/>
    </xf>
    <xf numFmtId="1" fontId="21" fillId="0" borderId="15" xfId="0" applyNumberFormat="1" applyFont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1" fontId="20" fillId="0" borderId="6" xfId="0" applyNumberFormat="1" applyFont="1" applyBorder="1" applyAlignment="1">
      <alignment horizontal="center" vertical="center" wrapText="1"/>
    </xf>
    <xf numFmtId="1" fontId="20" fillId="0" borderId="7" xfId="0" applyNumberFormat="1" applyFont="1" applyBorder="1" applyAlignment="1">
      <alignment horizontal="center" vertical="center" wrapText="1"/>
    </xf>
    <xf numFmtId="1" fontId="20" fillId="0" borderId="15" xfId="0" applyNumberFormat="1" applyFont="1" applyBorder="1" applyAlignment="1">
      <alignment horizontal="center" vertical="center" wrapText="1"/>
    </xf>
    <xf numFmtId="1" fontId="20" fillId="2" borderId="7" xfId="0" applyNumberFormat="1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top"/>
    </xf>
    <xf numFmtId="0" fontId="20" fillId="5" borderId="13" xfId="0" applyFont="1" applyFill="1" applyBorder="1" applyAlignment="1">
      <alignment horizontal="left" vertical="top"/>
    </xf>
    <xf numFmtId="0" fontId="20" fillId="5" borderId="8" xfId="0" applyFont="1" applyFill="1" applyBorder="1" applyAlignment="1">
      <alignment horizontal="center" vertical="top"/>
    </xf>
    <xf numFmtId="0" fontId="20" fillId="5" borderId="7" xfId="0" applyFont="1" applyFill="1" applyBorder="1" applyAlignment="1">
      <alignment horizontal="center" vertical="top"/>
    </xf>
    <xf numFmtId="0" fontId="20" fillId="5" borderId="15" xfId="0" applyFont="1" applyFill="1" applyBorder="1" applyAlignment="1">
      <alignment horizontal="center" vertical="top"/>
    </xf>
    <xf numFmtId="0" fontId="20" fillId="5" borderId="16" xfId="0" applyFont="1" applyFill="1" applyBorder="1" applyAlignment="1">
      <alignment horizontal="center" vertical="top"/>
    </xf>
    <xf numFmtId="0" fontId="31" fillId="6" borderId="18" xfId="0" applyFont="1" applyFill="1" applyBorder="1" applyAlignment="1">
      <alignment horizontal="center" vertical="top"/>
    </xf>
    <xf numFmtId="0" fontId="31" fillId="6" borderId="19" xfId="0" applyFont="1" applyFill="1" applyBorder="1" applyAlignment="1">
      <alignment horizontal="center" vertical="center" wrapText="1"/>
    </xf>
    <xf numFmtId="164" fontId="25" fillId="6" borderId="20" xfId="0" applyNumberFormat="1" applyFont="1" applyFill="1" applyBorder="1" applyAlignment="1">
      <alignment horizontal="center" vertical="center"/>
    </xf>
    <xf numFmtId="1" fontId="31" fillId="6" borderId="18" xfId="0" applyNumberFormat="1" applyFont="1" applyFill="1" applyBorder="1" applyAlignment="1">
      <alignment horizontal="center" vertical="center"/>
    </xf>
    <xf numFmtId="1" fontId="31" fillId="6" borderId="19" xfId="0" applyNumberFormat="1" applyFont="1" applyFill="1" applyBorder="1" applyAlignment="1">
      <alignment horizontal="center" vertical="center"/>
    </xf>
    <xf numFmtId="1" fontId="31" fillId="6" borderId="2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8" fillId="0" borderId="7" xfId="0" applyFont="1" applyBorder="1"/>
    <xf numFmtId="0" fontId="30" fillId="2" borderId="7" xfId="0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1" fontId="34" fillId="2" borderId="7" xfId="0" applyNumberFormat="1" applyFont="1" applyFill="1" applyBorder="1" applyAlignment="1">
      <alignment horizontal="center" vertical="top"/>
    </xf>
    <xf numFmtId="0" fontId="0" fillId="0" borderId="22" xfId="0" applyBorder="1" applyAlignment="1">
      <alignment horizontal="center"/>
    </xf>
    <xf numFmtId="0" fontId="0" fillId="0" borderId="22" xfId="0" applyBorder="1"/>
    <xf numFmtId="0" fontId="18" fillId="0" borderId="22" xfId="0" applyFont="1" applyBorder="1"/>
    <xf numFmtId="1" fontId="35" fillId="2" borderId="22" xfId="0" applyNumberFormat="1" applyFont="1" applyFill="1" applyBorder="1" applyAlignment="1">
      <alignment horizontal="center" vertical="top"/>
    </xf>
    <xf numFmtId="0" fontId="10" fillId="0" borderId="22" xfId="0" applyFont="1" applyBorder="1" applyAlignment="1">
      <alignment horizontal="center" vertical="top"/>
    </xf>
    <xf numFmtId="0" fontId="37" fillId="0" borderId="7" xfId="0" applyFont="1" applyBorder="1" applyAlignment="1">
      <alignment vertical="center"/>
    </xf>
    <xf numFmtId="0" fontId="37" fillId="0" borderId="13" xfId="0" applyFont="1" applyBorder="1" applyAlignment="1">
      <alignment vertical="center"/>
    </xf>
    <xf numFmtId="1" fontId="28" fillId="2" borderId="1" xfId="0" applyNumberFormat="1" applyFont="1" applyFill="1" applyBorder="1" applyAlignment="1">
      <alignment horizontal="center" vertical="center"/>
    </xf>
    <xf numFmtId="1" fontId="38" fillId="2" borderId="2" xfId="0" applyNumberFormat="1" applyFont="1" applyFill="1" applyBorder="1" applyAlignment="1">
      <alignment horizontal="center" vertical="center"/>
    </xf>
    <xf numFmtId="1" fontId="28" fillId="2" borderId="2" xfId="0" applyNumberFormat="1" applyFont="1" applyFill="1" applyBorder="1" applyAlignment="1">
      <alignment horizontal="center" vertical="center"/>
    </xf>
    <xf numFmtId="1" fontId="38" fillId="2" borderId="23" xfId="0" applyNumberFormat="1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1" fontId="28" fillId="2" borderId="6" xfId="0" applyNumberFormat="1" applyFont="1" applyFill="1" applyBorder="1" applyAlignment="1">
      <alignment horizontal="center" vertical="center"/>
    </xf>
    <xf numFmtId="1" fontId="38" fillId="2" borderId="7" xfId="0" applyNumberFormat="1" applyFont="1" applyFill="1" applyBorder="1" applyAlignment="1">
      <alignment horizontal="center" vertical="center"/>
    </xf>
    <xf numFmtId="1" fontId="28" fillId="2" borderId="7" xfId="0" applyNumberFormat="1" applyFont="1" applyFill="1" applyBorder="1" applyAlignment="1">
      <alignment horizontal="center" vertical="center"/>
    </xf>
    <xf numFmtId="1" fontId="38" fillId="2" borderId="13" xfId="0" applyNumberFormat="1" applyFont="1" applyFill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37" fillId="0" borderId="7" xfId="0" applyFont="1" applyBorder="1" applyAlignment="1">
      <alignment vertical="center" wrapText="1"/>
    </xf>
    <xf numFmtId="0" fontId="37" fillId="0" borderId="13" xfId="0" applyFont="1" applyBorder="1" applyAlignment="1">
      <alignment vertical="center" wrapText="1"/>
    </xf>
    <xf numFmtId="1" fontId="28" fillId="2" borderId="18" xfId="0" applyNumberFormat="1" applyFont="1" applyFill="1" applyBorder="1" applyAlignment="1">
      <alignment horizontal="center" vertical="center"/>
    </xf>
    <xf numFmtId="1" fontId="38" fillId="2" borderId="19" xfId="0" applyNumberFormat="1" applyFont="1" applyFill="1" applyBorder="1" applyAlignment="1">
      <alignment horizontal="center" vertical="center"/>
    </xf>
    <xf numFmtId="1" fontId="28" fillId="2" borderId="19" xfId="0" applyNumberFormat="1" applyFont="1" applyFill="1" applyBorder="1" applyAlignment="1">
      <alignment horizontal="center" vertical="center"/>
    </xf>
    <xf numFmtId="1" fontId="38" fillId="2" borderId="21" xfId="0" applyNumberFormat="1" applyFont="1" applyFill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vertical="top"/>
    </xf>
    <xf numFmtId="1" fontId="35" fillId="2" borderId="0" xfId="0" applyNumberFormat="1" applyFont="1" applyFill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28" fillId="2" borderId="1" xfId="0" applyFont="1" applyFill="1" applyBorder="1" applyAlignment="1">
      <alignment horizontal="center" vertical="top"/>
    </xf>
    <xf numFmtId="0" fontId="28" fillId="2" borderId="2" xfId="0" applyFont="1" applyFill="1" applyBorder="1" applyAlignment="1">
      <alignment horizontal="center" vertical="top"/>
    </xf>
    <xf numFmtId="0" fontId="28" fillId="2" borderId="3" xfId="0" applyFont="1" applyFill="1" applyBorder="1" applyAlignment="1">
      <alignment horizontal="center" vertical="top"/>
    </xf>
    <xf numFmtId="0" fontId="20" fillId="0" borderId="15" xfId="0" applyFont="1" applyBorder="1" applyAlignment="1">
      <alignment vertical="center"/>
    </xf>
    <xf numFmtId="0" fontId="28" fillId="2" borderId="24" xfId="0" applyFont="1" applyFill="1" applyBorder="1" applyAlignment="1">
      <alignment horizontal="center" vertical="top"/>
    </xf>
    <xf numFmtId="0" fontId="28" fillId="2" borderId="25" xfId="0" applyFont="1" applyFill="1" applyBorder="1" applyAlignment="1">
      <alignment horizontal="center" vertical="top"/>
    </xf>
    <xf numFmtId="0" fontId="28" fillId="2" borderId="26" xfId="0" applyFont="1" applyFill="1" applyBorder="1" applyAlignment="1">
      <alignment horizontal="center" vertical="top"/>
    </xf>
    <xf numFmtId="1" fontId="28" fillId="0" borderId="18" xfId="0" applyNumberFormat="1" applyFont="1" applyBorder="1" applyAlignment="1">
      <alignment horizontal="center" vertical="top"/>
    </xf>
    <xf numFmtId="0" fontId="41" fillId="0" borderId="19" xfId="0" applyFont="1" applyBorder="1" applyAlignment="1">
      <alignment horizontal="center" vertical="top"/>
    </xf>
    <xf numFmtId="0" fontId="28" fillId="2" borderId="19" xfId="0" applyFont="1" applyFill="1" applyBorder="1" applyAlignment="1">
      <alignment horizontal="center" vertical="top"/>
    </xf>
    <xf numFmtId="0" fontId="28" fillId="2" borderId="20" xfId="0" applyFont="1" applyFill="1" applyBorder="1" applyAlignment="1">
      <alignment horizontal="center" vertical="top"/>
    </xf>
    <xf numFmtId="1" fontId="42" fillId="0" borderId="18" xfId="0" applyNumberFormat="1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45" fillId="0" borderId="0" xfId="0" applyFont="1"/>
    <xf numFmtId="0" fontId="46" fillId="0" borderId="0" xfId="0" applyFont="1"/>
    <xf numFmtId="1" fontId="0" fillId="0" borderId="0" xfId="0" applyNumberFormat="1" applyAlignment="1">
      <alignment horizontal="center" vertical="center"/>
    </xf>
    <xf numFmtId="0" fontId="1" fillId="0" borderId="0" xfId="1"/>
    <xf numFmtId="0" fontId="1" fillId="0" borderId="0" xfId="1" applyAlignment="1">
      <alignment vertical="center"/>
    </xf>
    <xf numFmtId="0" fontId="23" fillId="0" borderId="7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 textRotation="90"/>
    </xf>
    <xf numFmtId="0" fontId="49" fillId="0" borderId="7" xfId="1" applyFont="1" applyBorder="1" applyAlignment="1">
      <alignment horizontal="center" vertical="center" textRotation="90" wrapText="1"/>
    </xf>
    <xf numFmtId="0" fontId="23" fillId="0" borderId="7" xfId="1" applyFont="1" applyBorder="1" applyAlignment="1">
      <alignment horizontal="center" vertical="center" textRotation="90" wrapText="1"/>
    </xf>
    <xf numFmtId="0" fontId="23" fillId="0" borderId="13" xfId="1" applyFont="1" applyBorder="1" applyAlignment="1">
      <alignment horizontal="center" vertical="center" textRotation="90"/>
    </xf>
    <xf numFmtId="0" fontId="47" fillId="0" borderId="7" xfId="1" applyFont="1" applyBorder="1" applyAlignment="1">
      <alignment vertical="center"/>
    </xf>
    <xf numFmtId="0" fontId="47" fillId="7" borderId="7" xfId="1" applyFont="1" applyFill="1" applyBorder="1" applyAlignment="1">
      <alignment vertical="center"/>
    </xf>
    <xf numFmtId="0" fontId="47" fillId="0" borderId="13" xfId="1" applyFont="1" applyBorder="1" applyAlignment="1">
      <alignment vertical="center"/>
    </xf>
    <xf numFmtId="0" fontId="47" fillId="7" borderId="13" xfId="1" applyFont="1" applyFill="1" applyBorder="1" applyAlignment="1">
      <alignment vertical="center"/>
    </xf>
    <xf numFmtId="0" fontId="49" fillId="0" borderId="7" xfId="1" applyFont="1" applyBorder="1" applyAlignment="1">
      <alignment horizontal="center" vertical="center"/>
    </xf>
    <xf numFmtId="0" fontId="50" fillId="8" borderId="7" xfId="1" applyFont="1" applyFill="1" applyBorder="1" applyAlignment="1">
      <alignment horizontal="center" vertical="center"/>
    </xf>
    <xf numFmtId="0" fontId="50" fillId="6" borderId="7" xfId="1" applyFont="1" applyFill="1" applyBorder="1" applyAlignment="1">
      <alignment horizontal="center" vertical="center"/>
    </xf>
    <xf numFmtId="0" fontId="47" fillId="0" borderId="28" xfId="1" applyFont="1" applyBorder="1" applyAlignment="1">
      <alignment vertical="center"/>
    </xf>
    <xf numFmtId="0" fontId="23" fillId="0" borderId="0" xfId="1" applyFont="1" applyAlignment="1">
      <alignment vertical="center"/>
    </xf>
    <xf numFmtId="0" fontId="23" fillId="0" borderId="0" xfId="1" applyFont="1"/>
    <xf numFmtId="0" fontId="49" fillId="0" borderId="0" xfId="1" applyFont="1" applyAlignment="1">
      <alignment wrapText="1"/>
    </xf>
    <xf numFmtId="0" fontId="49" fillId="0" borderId="0" xfId="1" applyFont="1" applyAlignment="1">
      <alignment vertical="center" wrapText="1"/>
    </xf>
    <xf numFmtId="0" fontId="1" fillId="0" borderId="0" xfId="1" applyAlignment="1">
      <alignment horizontal="center"/>
    </xf>
    <xf numFmtId="0" fontId="16" fillId="0" borderId="0" xfId="0" applyFont="1" applyAlignment="1">
      <alignment horizontal="center"/>
    </xf>
    <xf numFmtId="0" fontId="5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23" fillId="0" borderId="0" xfId="0" applyFont="1"/>
    <xf numFmtId="0" fontId="15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/>
    </xf>
    <xf numFmtId="0" fontId="8" fillId="0" borderId="1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/>
    <xf numFmtId="0" fontId="8" fillId="0" borderId="13" xfId="0" applyFont="1" applyBorder="1" applyAlignment="1">
      <alignment vertical="center"/>
    </xf>
    <xf numFmtId="0" fontId="7" fillId="0" borderId="13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8" fillId="0" borderId="13" xfId="0" applyFont="1" applyBorder="1" applyAlignment="1">
      <alignment horizontal="left" vertical="top"/>
    </xf>
    <xf numFmtId="0" fontId="13" fillId="0" borderId="0" xfId="0" applyFont="1" applyAlignment="1">
      <alignment horizontal="justify"/>
    </xf>
    <xf numFmtId="0" fontId="13" fillId="0" borderId="13" xfId="0" applyFont="1" applyBorder="1" applyAlignment="1">
      <alignment horizontal="center" vertical="top"/>
    </xf>
    <xf numFmtId="0" fontId="8" fillId="0" borderId="0" xfId="0" applyFont="1"/>
    <xf numFmtId="0" fontId="13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justify"/>
    </xf>
    <xf numFmtId="0" fontId="8" fillId="0" borderId="7" xfId="0" applyFont="1" applyBorder="1" applyAlignment="1">
      <alignment horizontal="center"/>
    </xf>
    <xf numFmtId="0" fontId="8" fillId="0" borderId="13" xfId="0" applyFont="1" applyBorder="1"/>
    <xf numFmtId="0" fontId="12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0" fillId="0" borderId="0" xfId="0" applyAlignment="1">
      <alignment horizontal="justify" vertical="top" wrapText="1"/>
    </xf>
    <xf numFmtId="0" fontId="16" fillId="0" borderId="0" xfId="0" applyFont="1" applyAlignment="1">
      <alignment horizontal="justify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justify" vertical="top" wrapText="1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47" fillId="0" borderId="28" xfId="1" applyFont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1" fontId="20" fillId="0" borderId="16" xfId="0" applyNumberFormat="1" applyFont="1" applyBorder="1" applyAlignment="1">
      <alignment horizontal="center" vertical="center" wrapText="1"/>
    </xf>
    <xf numFmtId="1" fontId="23" fillId="0" borderId="8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9" fontId="6" fillId="0" borderId="0" xfId="2" applyFont="1" applyBorder="1" applyAlignment="1" applyProtection="1"/>
    <xf numFmtId="9" fontId="0" fillId="0" borderId="0" xfId="2" applyFont="1" applyBorder="1" applyAlignment="1" applyProtection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justify"/>
    </xf>
    <xf numFmtId="0" fontId="3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7" fillId="0" borderId="0" xfId="0" applyFont="1"/>
    <xf numFmtId="0" fontId="2" fillId="0" borderId="0" xfId="0" applyFont="1"/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0" xfId="0" applyFont="1"/>
    <xf numFmtId="0" fontId="20" fillId="0" borderId="1" xfId="0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textRotation="90"/>
    </xf>
    <xf numFmtId="0" fontId="20" fillId="0" borderId="7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3" fillId="0" borderId="9" xfId="0" applyFont="1" applyBorder="1" applyAlignment="1">
      <alignment horizontal="center" vertical="center" textRotation="90" wrapText="1"/>
    </xf>
    <xf numFmtId="0" fontId="20" fillId="0" borderId="10" xfId="0" applyFont="1" applyBorder="1" applyAlignment="1">
      <alignment horizontal="center" vertical="center" textRotation="90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textRotation="90" wrapText="1"/>
    </xf>
    <xf numFmtId="0" fontId="23" fillId="0" borderId="8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3" fillId="0" borderId="7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3" fillId="0" borderId="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textRotation="90" wrapText="1"/>
    </xf>
    <xf numFmtId="0" fontId="23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textRotation="90" wrapText="1"/>
    </xf>
    <xf numFmtId="0" fontId="23" fillId="0" borderId="8" xfId="0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36" fillId="0" borderId="7" xfId="0" applyFont="1" applyBorder="1" applyAlignment="1">
      <alignment horizontal="center" vertical="center" textRotation="90"/>
    </xf>
    <xf numFmtId="0" fontId="37" fillId="0" borderId="7" xfId="0" applyFont="1" applyBorder="1" applyAlignment="1">
      <alignment horizontal="left" vertical="center"/>
    </xf>
    <xf numFmtId="0" fontId="20" fillId="0" borderId="13" xfId="0" applyFont="1" applyBorder="1" applyAlignment="1">
      <alignment vertical="center"/>
    </xf>
    <xf numFmtId="0" fontId="39" fillId="0" borderId="13" xfId="0" applyFont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47" fillId="0" borderId="27" xfId="1" applyFont="1" applyBorder="1" applyAlignment="1">
      <alignment horizontal="center" vertical="center" wrapText="1"/>
    </xf>
    <xf numFmtId="0" fontId="31" fillId="0" borderId="27" xfId="1" applyFont="1" applyBorder="1" applyAlignment="1">
      <alignment horizontal="center" vertical="center" wrapText="1"/>
    </xf>
    <xf numFmtId="0" fontId="48" fillId="0" borderId="7" xfId="1" applyFont="1" applyBorder="1" applyAlignment="1">
      <alignment horizontal="center" vertical="center" wrapText="1"/>
    </xf>
    <xf numFmtId="0" fontId="49" fillId="0" borderId="7" xfId="1" applyFont="1" applyBorder="1" applyAlignment="1">
      <alignment horizontal="center" vertical="center" wrapText="1"/>
    </xf>
    <xf numFmtId="0" fontId="49" fillId="0" borderId="7" xfId="1" applyFont="1" applyBorder="1" applyAlignment="1">
      <alignment horizontal="center" vertical="center" textRotation="90" wrapText="1"/>
    </xf>
    <xf numFmtId="0" fontId="23" fillId="0" borderId="7" xfId="1" applyFont="1" applyBorder="1" applyAlignment="1">
      <alignment horizontal="center" vertical="center" textRotation="90"/>
    </xf>
    <xf numFmtId="0" fontId="23" fillId="4" borderId="7" xfId="1" applyFont="1" applyFill="1" applyBorder="1" applyAlignment="1">
      <alignment horizontal="center" vertical="center"/>
    </xf>
    <xf numFmtId="0" fontId="23" fillId="2" borderId="7" xfId="1" applyFont="1" applyFill="1" applyBorder="1" applyAlignment="1">
      <alignment horizontal="center" vertical="center"/>
    </xf>
    <xf numFmtId="0" fontId="23" fillId="7" borderId="7" xfId="1" applyFont="1" applyFill="1" applyBorder="1" applyAlignment="1">
      <alignment horizontal="center" vertical="center"/>
    </xf>
    <xf numFmtId="0" fontId="47" fillId="8" borderId="7" xfId="1" applyFont="1" applyFill="1" applyBorder="1" applyAlignment="1">
      <alignment horizontal="center" vertical="center" wrapText="1"/>
    </xf>
    <xf numFmtId="0" fontId="47" fillId="6" borderId="7" xfId="1" applyFont="1" applyFill="1" applyBorder="1" applyAlignment="1">
      <alignment horizontal="center" vertical="center" wrapText="1"/>
    </xf>
    <xf numFmtId="0" fontId="47" fillId="9" borderId="7" xfId="1" applyFont="1" applyFill="1" applyBorder="1" applyAlignment="1">
      <alignment horizontal="center" vertical="center" wrapText="1"/>
    </xf>
    <xf numFmtId="0" fontId="23" fillId="10" borderId="7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Процентный" xfId="2" builtinId="5"/>
  </cellStyles>
  <dxfs count="23"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color rgb="FFFFFFFF"/>
        <name val="Arial Cyr"/>
      </font>
    </dxf>
    <dxf>
      <font>
        <color rgb="FFFFFFFF"/>
        <name val="Arial Cyr"/>
      </font>
    </dxf>
    <dxf>
      <font>
        <color rgb="FFFFFFFF"/>
        <name val="Arial Cyr"/>
      </font>
    </dxf>
    <dxf>
      <fill>
        <patternFill>
          <bgColor rgb="FFFF0000"/>
        </patternFill>
      </fill>
    </dxf>
    <dxf>
      <font>
        <color rgb="FFFFFFFF"/>
        <name val="Arial Cyr"/>
      </font>
    </dxf>
    <dxf>
      <font>
        <color rgb="FFFFFFFF"/>
        <name val="Arial Cyr"/>
      </font>
    </dxf>
    <dxf>
      <font>
        <color rgb="FFFFFFFF"/>
        <name val="Arial Cyr"/>
      </font>
    </dxf>
    <dxf>
      <font>
        <color rgb="FFFFFFFF"/>
        <name val="Arial Cyr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00B050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64"/>
  <sheetViews>
    <sheetView tabSelected="1" zoomScale="85" zoomScaleNormal="85" workbookViewId="0">
      <selection activeCell="AK6" sqref="AK6"/>
    </sheetView>
  </sheetViews>
  <sheetFormatPr defaultColWidth="9" defaultRowHeight="25.5" x14ac:dyDescent="0.35"/>
  <cols>
    <col min="1" max="1" width="2.28515625" customWidth="1"/>
    <col min="2" max="7" width="2.85546875" customWidth="1"/>
    <col min="8" max="52" width="2.85546875" style="1" customWidth="1"/>
    <col min="53" max="53" width="4.28515625" style="1" customWidth="1"/>
    <col min="54" max="74" width="2.85546875" style="1" customWidth="1"/>
    <col min="75" max="75" width="42.85546875" customWidth="1"/>
    <col min="76" max="76" width="39" customWidth="1"/>
    <col min="77" max="77" width="42.7109375" customWidth="1"/>
    <col min="78" max="86" width="2.28515625" customWidth="1"/>
  </cols>
  <sheetData>
    <row r="1" spans="1:73" ht="21.75" customHeight="1" x14ac:dyDescent="0.35"/>
    <row r="2" spans="1:73" ht="21.75" customHeight="1" x14ac:dyDescent="0.35"/>
    <row r="3" spans="1:73" ht="21.75" customHeight="1" x14ac:dyDescent="0.35"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</row>
    <row r="4" spans="1:73" ht="21.75" customHeight="1" x14ac:dyDescent="0.35">
      <c r="A4" s="2"/>
      <c r="B4" s="2"/>
      <c r="C4" s="2"/>
      <c r="D4" s="3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4"/>
      <c r="AK4" s="5"/>
      <c r="AL4" s="5"/>
      <c r="AM4" s="5"/>
      <c r="AN4" s="5"/>
      <c r="AO4" s="5"/>
      <c r="AP4" s="237" t="s">
        <v>0</v>
      </c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</row>
    <row r="5" spans="1:73" ht="53.25" customHeight="1" x14ac:dyDescent="0.35">
      <c r="A5" s="2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4"/>
      <c r="AK5" s="238" t="s">
        <v>297</v>
      </c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  <c r="BT5" s="238"/>
      <c r="BU5" s="238"/>
    </row>
    <row r="6" spans="1:73" ht="21.75" customHeight="1" x14ac:dyDescent="0.35">
      <c r="A6" s="2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4"/>
      <c r="AK6" s="5"/>
      <c r="AL6" s="5"/>
      <c r="AM6" s="5"/>
      <c r="AN6" s="5"/>
      <c r="AO6" s="5"/>
      <c r="AP6" s="237" t="s">
        <v>1</v>
      </c>
      <c r="AQ6" s="237"/>
      <c r="AR6" s="237"/>
      <c r="AS6" s="237"/>
      <c r="AT6" s="237"/>
      <c r="AU6" s="237"/>
      <c r="AV6" s="237"/>
      <c r="AW6" s="237"/>
      <c r="AX6" s="237"/>
      <c r="AY6" s="237"/>
      <c r="AZ6" s="237"/>
      <c r="BA6" s="237"/>
      <c r="BB6" s="237"/>
      <c r="BC6" s="237"/>
      <c r="BD6" s="237"/>
      <c r="BE6" s="237"/>
      <c r="BF6" s="237"/>
      <c r="BG6" s="237"/>
      <c r="BH6" s="237"/>
      <c r="BI6" s="237"/>
      <c r="BJ6" s="237"/>
      <c r="BK6" s="237"/>
      <c r="BL6" s="237"/>
      <c r="BM6" s="237"/>
      <c r="BN6" s="237"/>
      <c r="BO6" s="237"/>
      <c r="BP6" s="237"/>
      <c r="BQ6" s="237"/>
      <c r="BR6" s="237"/>
      <c r="BS6" s="237"/>
      <c r="BT6" s="237"/>
      <c r="BU6" s="237"/>
    </row>
    <row r="7" spans="1:73" ht="21.75" customHeight="1" x14ac:dyDescent="0.35">
      <c r="A7" s="2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4"/>
      <c r="AK7" s="5"/>
      <c r="AL7" s="5"/>
      <c r="AM7" s="5"/>
      <c r="AN7" s="5"/>
      <c r="AO7" s="5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39"/>
      <c r="BB7" s="239"/>
      <c r="BC7" s="239"/>
      <c r="BD7" s="239"/>
      <c r="BE7" s="239"/>
      <c r="BF7" s="239"/>
      <c r="BG7" s="239"/>
      <c r="BH7" s="239"/>
      <c r="BI7" s="239"/>
      <c r="BJ7" s="239"/>
      <c r="BK7" s="239"/>
      <c r="BL7" s="239"/>
      <c r="BM7" s="239"/>
      <c r="BN7" s="239"/>
      <c r="BO7" s="239"/>
      <c r="BP7" s="239"/>
      <c r="BQ7" s="239"/>
      <c r="BR7" s="239"/>
      <c r="BS7" s="239"/>
      <c r="BT7" s="239"/>
      <c r="BU7" s="239"/>
    </row>
    <row r="8" spans="1:73" ht="21.75" customHeight="1" x14ac:dyDescent="0.4">
      <c r="A8" s="2"/>
      <c r="B8" s="2"/>
      <c r="C8" s="2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3"/>
      <c r="V8" s="3"/>
      <c r="W8" s="3"/>
      <c r="X8" s="3"/>
      <c r="Y8" s="3"/>
      <c r="Z8" s="6"/>
      <c r="AA8" s="3"/>
      <c r="AB8" s="6"/>
      <c r="AC8" s="6"/>
      <c r="AD8" s="6"/>
      <c r="AE8" s="7"/>
      <c r="AF8" s="8"/>
      <c r="AG8" s="8"/>
      <c r="AH8" s="8"/>
      <c r="AI8" s="8"/>
      <c r="AJ8" s="8"/>
      <c r="AK8" s="9"/>
      <c r="AL8" s="9"/>
      <c r="AM8" s="9"/>
      <c r="AN8" s="9"/>
      <c r="AO8" s="9"/>
      <c r="AP8" s="237" t="s">
        <v>252</v>
      </c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</row>
    <row r="9" spans="1:73" ht="21.75" customHeight="1" x14ac:dyDescent="0.4">
      <c r="A9" s="2"/>
      <c r="B9" s="2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10"/>
      <c r="V9" s="10"/>
      <c r="W9" s="10"/>
      <c r="X9" s="10"/>
      <c r="Y9" s="10"/>
      <c r="Z9" s="10"/>
      <c r="AA9" s="10"/>
      <c r="AB9" s="10"/>
      <c r="AC9" s="10"/>
      <c r="AD9" s="10"/>
      <c r="AE9" s="11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</row>
    <row r="10" spans="1:73" ht="21.75" customHeight="1" x14ac:dyDescent="0.4">
      <c r="A10" s="2"/>
      <c r="B10" s="2"/>
      <c r="C10" s="2"/>
      <c r="D10" s="2"/>
      <c r="E10" s="2"/>
      <c r="F10" s="2"/>
      <c r="G10" s="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</row>
    <row r="11" spans="1:73" ht="21.75" customHeight="1" x14ac:dyDescent="0.4">
      <c r="A11" s="2"/>
      <c r="B11" s="2"/>
      <c r="C11" s="2"/>
      <c r="D11" s="2"/>
      <c r="E11" s="2"/>
      <c r="F11" s="2"/>
      <c r="G11" s="2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</row>
    <row r="12" spans="1:73" ht="21.75" customHeight="1" x14ac:dyDescent="0.4">
      <c r="A12" s="2"/>
      <c r="B12" s="2"/>
      <c r="C12" s="2"/>
      <c r="D12" s="2"/>
      <c r="E12" s="2"/>
      <c r="F12" s="2"/>
      <c r="G12" s="2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</row>
    <row r="13" spans="1:73" ht="21.75" customHeight="1" x14ac:dyDescent="0.4">
      <c r="A13" s="2"/>
      <c r="B13" s="2"/>
      <c r="C13" s="2"/>
      <c r="D13" s="2"/>
      <c r="E13" s="2"/>
      <c r="F13" s="2"/>
      <c r="G13" s="2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</row>
    <row r="14" spans="1:73" ht="21.75" customHeight="1" x14ac:dyDescent="0.4">
      <c r="A14" s="2"/>
      <c r="B14" s="2"/>
      <c r="C14" s="2"/>
      <c r="D14" s="2"/>
      <c r="E14" s="2"/>
      <c r="F14" s="2"/>
      <c r="G14" s="2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</row>
    <row r="15" spans="1:73" ht="21.75" customHeight="1" x14ac:dyDescent="0.4">
      <c r="A15" s="2"/>
      <c r="B15" s="2"/>
      <c r="C15" s="2"/>
      <c r="D15" s="2"/>
      <c r="E15" s="2"/>
      <c r="F15" s="2"/>
      <c r="G15" s="2"/>
      <c r="Q15" s="241" t="s">
        <v>2</v>
      </c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  <c r="AY15" s="241"/>
      <c r="AZ15" s="241"/>
      <c r="BA15" s="241"/>
      <c r="BB15" s="241"/>
      <c r="BC15" s="241"/>
      <c r="BD15" s="241"/>
      <c r="BE15" s="14"/>
      <c r="BF15" s="14"/>
      <c r="BG15" s="14"/>
      <c r="BH15" s="14"/>
      <c r="BI15" s="14"/>
      <c r="BJ15" s="14"/>
      <c r="BK15" s="14"/>
    </row>
    <row r="16" spans="1:73" ht="130.5" customHeight="1" x14ac:dyDescent="0.35">
      <c r="A16" s="2"/>
      <c r="B16" s="2"/>
      <c r="C16" s="2"/>
      <c r="D16" s="2"/>
      <c r="E16" s="2"/>
      <c r="F16" s="2"/>
      <c r="G16" s="2"/>
      <c r="Q16" s="242" t="s">
        <v>249</v>
      </c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242"/>
      <c r="BA16" s="242"/>
      <c r="BB16" s="242"/>
      <c r="BC16" s="242"/>
      <c r="BD16" s="242"/>
      <c r="BE16" s="15"/>
      <c r="BF16" s="15"/>
      <c r="BG16" s="15"/>
      <c r="BH16" s="15"/>
      <c r="BI16" s="15"/>
      <c r="BJ16" s="15"/>
      <c r="BK16" s="15"/>
    </row>
    <row r="17" spans="1:73" ht="21.75" customHeight="1" x14ac:dyDescent="0.35">
      <c r="A17" s="16"/>
    </row>
    <row r="18" spans="1:73" ht="21.75" customHeight="1" x14ac:dyDescent="0.35">
      <c r="A18" s="16"/>
    </row>
    <row r="19" spans="1:73" ht="21.75" customHeight="1" x14ac:dyDescent="0.35">
      <c r="A19" s="16"/>
    </row>
    <row r="20" spans="1:73" ht="21.75" customHeight="1" x14ac:dyDescent="0.35">
      <c r="A20" s="16"/>
    </row>
    <row r="21" spans="1:73" ht="54.75" customHeight="1" x14ac:dyDescent="0.35">
      <c r="A21" s="16"/>
    </row>
    <row r="22" spans="1:73" ht="21.75" customHeight="1" x14ac:dyDescent="0.35">
      <c r="A22" s="16"/>
    </row>
    <row r="23" spans="1:73" ht="21.75" customHeight="1" x14ac:dyDescent="0.35">
      <c r="A23" s="16"/>
      <c r="AT23" s="243" t="s">
        <v>250</v>
      </c>
      <c r="AU23" s="243"/>
      <c r="AV23" s="243"/>
      <c r="AW23" s="243"/>
      <c r="AX23" s="243"/>
      <c r="AY23" s="243"/>
      <c r="AZ23" s="243"/>
      <c r="BA23" s="243"/>
      <c r="BB23" s="243"/>
      <c r="BC23" s="243"/>
      <c r="BD23" s="243"/>
      <c r="BE23" s="243"/>
      <c r="BF23" s="243"/>
      <c r="BG23" s="243"/>
      <c r="BH23" s="243"/>
      <c r="BI23" s="243"/>
      <c r="BJ23" s="243"/>
      <c r="BK23" s="243"/>
      <c r="BL23" s="243"/>
      <c r="BM23" s="243"/>
      <c r="BN23" s="243"/>
      <c r="BO23" s="243"/>
      <c r="BP23" s="243"/>
      <c r="BQ23" s="243"/>
      <c r="BR23" s="243"/>
      <c r="BS23" s="243"/>
      <c r="BT23" s="243"/>
      <c r="BU23" s="18"/>
    </row>
    <row r="24" spans="1:73" ht="21.75" customHeight="1" x14ac:dyDescent="0.35">
      <c r="AT24" s="243" t="s">
        <v>3</v>
      </c>
      <c r="AU24" s="243"/>
      <c r="AV24" s="243"/>
      <c r="AW24" s="243"/>
      <c r="AX24" s="243"/>
      <c r="AY24" s="243"/>
      <c r="AZ24" s="243"/>
      <c r="BA24" s="243"/>
      <c r="BB24" s="243"/>
      <c r="BC24" s="243"/>
      <c r="BD24" s="243"/>
      <c r="BE24" s="243"/>
      <c r="BF24" s="243"/>
      <c r="BG24" s="243"/>
      <c r="BH24" s="243"/>
      <c r="BI24" s="243"/>
      <c r="BJ24" s="243"/>
      <c r="BK24" s="243"/>
      <c r="BL24" s="243"/>
      <c r="BM24" s="243"/>
      <c r="BN24" s="243"/>
      <c r="BO24" s="243"/>
      <c r="BP24" s="243"/>
      <c r="BQ24" s="243"/>
      <c r="BR24" s="243"/>
      <c r="BS24" s="243"/>
      <c r="BT24" s="243"/>
      <c r="BU24" s="18"/>
    </row>
    <row r="25" spans="1:73" ht="21.75" customHeight="1" x14ac:dyDescent="0.35">
      <c r="A25" s="19"/>
      <c r="B25" s="19"/>
      <c r="C25" s="19"/>
      <c r="D25" s="19"/>
      <c r="E25" s="19"/>
      <c r="F25" s="19"/>
      <c r="G25" s="19"/>
      <c r="AT25" s="243" t="s">
        <v>251</v>
      </c>
      <c r="AU25" s="243"/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18"/>
    </row>
    <row r="26" spans="1:73" ht="21.75" customHeight="1" x14ac:dyDescent="0.35">
      <c r="A26" s="19"/>
      <c r="B26" s="19"/>
      <c r="C26" s="19"/>
      <c r="D26" s="19"/>
      <c r="E26" s="19"/>
      <c r="F26" s="19"/>
      <c r="G26" s="19"/>
      <c r="AT26" s="243" t="s">
        <v>4</v>
      </c>
      <c r="AU26" s="243"/>
      <c r="AV26" s="243"/>
      <c r="AW26" s="243"/>
      <c r="AX26" s="243"/>
      <c r="AY26" s="243"/>
      <c r="AZ26" s="243"/>
      <c r="BA26" s="243"/>
      <c r="BB26" s="243"/>
      <c r="BC26" s="243"/>
      <c r="BD26" s="243"/>
      <c r="BE26" s="243"/>
      <c r="BF26" s="243"/>
      <c r="BG26" s="243"/>
      <c r="BH26" s="243"/>
      <c r="BI26" s="243"/>
      <c r="BJ26" s="243"/>
      <c r="BK26" s="243"/>
      <c r="BL26" s="243"/>
      <c r="BM26" s="243"/>
      <c r="BN26" s="243"/>
      <c r="BO26" s="243"/>
      <c r="BP26" s="243"/>
      <c r="BQ26" s="243"/>
      <c r="BR26" s="243"/>
      <c r="BS26" s="243"/>
      <c r="BT26" s="243"/>
      <c r="BU26" s="243"/>
    </row>
    <row r="27" spans="1:73" ht="21.75" customHeight="1" x14ac:dyDescent="0.35">
      <c r="A27" s="19"/>
      <c r="B27" s="19"/>
      <c r="C27" s="19"/>
      <c r="D27" s="19"/>
      <c r="E27" s="19"/>
      <c r="F27" s="19"/>
      <c r="G27" s="19"/>
      <c r="AT27" s="243" t="s">
        <v>5</v>
      </c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  <c r="BF27" s="243"/>
      <c r="BG27" s="243"/>
      <c r="BH27" s="243"/>
      <c r="BI27" s="243"/>
      <c r="BJ27" s="243"/>
      <c r="BK27" s="243"/>
      <c r="BL27" s="243"/>
      <c r="BM27" s="243"/>
      <c r="BN27" s="243"/>
      <c r="BO27" s="243"/>
      <c r="BP27" s="243"/>
      <c r="BQ27" s="243"/>
      <c r="BR27" s="243"/>
      <c r="BS27" s="243"/>
      <c r="BT27" s="243"/>
      <c r="BU27" s="18"/>
    </row>
    <row r="28" spans="1:73" ht="21.75" customHeight="1" x14ac:dyDescent="0.35">
      <c r="A28" s="19"/>
      <c r="B28" s="19"/>
      <c r="C28" s="19"/>
      <c r="D28" s="19"/>
      <c r="E28" s="19"/>
      <c r="F28" s="19"/>
      <c r="G28" s="19"/>
      <c r="AT28" s="243" t="s">
        <v>6</v>
      </c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  <c r="BK28" s="243"/>
      <c r="BL28" s="243"/>
      <c r="BM28" s="243"/>
      <c r="BN28" s="243"/>
      <c r="BO28" s="243"/>
      <c r="BP28" s="243"/>
      <c r="BQ28" s="243"/>
      <c r="BR28" s="243"/>
      <c r="BS28" s="243"/>
      <c r="BT28" s="243"/>
      <c r="BU28" s="18"/>
    </row>
    <row r="29" spans="1:73" ht="21.75" customHeight="1" x14ac:dyDescent="0.35">
      <c r="A29" s="19"/>
      <c r="B29" s="19"/>
      <c r="C29" s="19"/>
      <c r="D29" s="19"/>
      <c r="E29" s="19"/>
      <c r="F29" s="19"/>
      <c r="G29" s="19"/>
    </row>
    <row r="30" spans="1:73" ht="21.75" customHeight="1" x14ac:dyDescent="0.35">
      <c r="A30" s="19"/>
      <c r="B30" s="19"/>
      <c r="C30" s="19"/>
      <c r="D30" s="19"/>
      <c r="E30" s="19"/>
      <c r="F30" s="19"/>
      <c r="G30" s="19"/>
    </row>
    <row r="31" spans="1:73" ht="21.75" customHeight="1" x14ac:dyDescent="0.35">
      <c r="A31" s="19"/>
      <c r="B31" s="19"/>
      <c r="C31" s="19"/>
      <c r="D31" s="19"/>
      <c r="E31" s="19"/>
      <c r="F31" s="19"/>
      <c r="G31" s="19"/>
    </row>
    <row r="32" spans="1:73" ht="21.75" customHeight="1" x14ac:dyDescent="0.35">
      <c r="A32" s="19"/>
      <c r="B32" s="19"/>
      <c r="C32" s="19"/>
      <c r="D32" s="19"/>
      <c r="E32" s="19"/>
      <c r="F32" s="19"/>
      <c r="G32" s="19"/>
    </row>
    <row r="33" spans="1:7" ht="21.75" customHeight="1" x14ac:dyDescent="0.35">
      <c r="A33" s="19"/>
      <c r="B33" s="19"/>
      <c r="C33" s="19"/>
      <c r="D33" s="19"/>
      <c r="E33" s="19"/>
      <c r="F33" s="19"/>
      <c r="G33" s="19"/>
    </row>
    <row r="34" spans="1:7" ht="21.75" customHeight="1" x14ac:dyDescent="0.35">
      <c r="A34" s="19"/>
      <c r="B34" s="19"/>
      <c r="C34" s="19"/>
      <c r="D34" s="19"/>
      <c r="E34" s="19"/>
      <c r="F34" s="19"/>
      <c r="G34" s="19"/>
    </row>
    <row r="35" spans="1:7" ht="21.75" customHeight="1" x14ac:dyDescent="0.35">
      <c r="A35" s="19"/>
      <c r="B35" s="19"/>
      <c r="C35" s="19"/>
      <c r="D35" s="19"/>
      <c r="E35" s="19"/>
      <c r="F35" s="19"/>
      <c r="G35" s="19"/>
    </row>
    <row r="36" spans="1:7" ht="21.75" customHeight="1" x14ac:dyDescent="0.35">
      <c r="A36" s="19"/>
      <c r="B36" s="19"/>
      <c r="C36" s="19"/>
      <c r="D36" s="19"/>
      <c r="E36" s="19"/>
      <c r="F36" s="19"/>
      <c r="G36" s="19"/>
    </row>
    <row r="37" spans="1:7" ht="21.75" customHeight="1" x14ac:dyDescent="0.35">
      <c r="A37" s="19"/>
      <c r="B37" s="19"/>
      <c r="C37" s="19"/>
      <c r="D37" s="19"/>
      <c r="E37" s="19"/>
      <c r="F37" s="19"/>
      <c r="G37" s="19"/>
    </row>
    <row r="38" spans="1:7" ht="21.75" customHeight="1" x14ac:dyDescent="0.35">
      <c r="A38" s="19"/>
      <c r="B38" s="19"/>
      <c r="C38" s="19"/>
      <c r="D38" s="19"/>
      <c r="E38" s="19"/>
      <c r="F38" s="19"/>
      <c r="G38" s="19"/>
    </row>
    <row r="39" spans="1:7" ht="21.75" customHeight="1" x14ac:dyDescent="0.35">
      <c r="A39" s="19"/>
      <c r="B39" s="19"/>
      <c r="C39" s="19"/>
      <c r="D39" s="19"/>
      <c r="E39" s="19"/>
      <c r="F39" s="19"/>
      <c r="G39" s="19"/>
    </row>
    <row r="40" spans="1:7" ht="21.75" customHeight="1" x14ac:dyDescent="0.35">
      <c r="A40" s="19"/>
      <c r="B40" s="19"/>
      <c r="C40" s="19"/>
      <c r="D40" s="19"/>
      <c r="E40" s="19"/>
      <c r="F40" s="19"/>
      <c r="G40" s="19"/>
    </row>
    <row r="41" spans="1:7" ht="21.75" customHeight="1" x14ac:dyDescent="0.35">
      <c r="A41" s="19"/>
      <c r="B41" s="19"/>
      <c r="C41" s="19"/>
      <c r="D41" s="19"/>
      <c r="E41" s="19"/>
      <c r="F41" s="19"/>
      <c r="G41" s="19"/>
    </row>
    <row r="42" spans="1:7" ht="21.75" customHeight="1" x14ac:dyDescent="0.35">
      <c r="A42" s="19"/>
      <c r="B42" s="19"/>
      <c r="C42" s="19"/>
      <c r="D42" s="19"/>
      <c r="E42" s="19"/>
      <c r="F42" s="19"/>
      <c r="G42" s="19"/>
    </row>
    <row r="43" spans="1:7" ht="21.75" customHeight="1" x14ac:dyDescent="0.35">
      <c r="A43" s="19"/>
      <c r="B43" s="19"/>
      <c r="C43" s="19"/>
      <c r="D43" s="19"/>
      <c r="E43" s="19"/>
      <c r="F43" s="19"/>
      <c r="G43" s="19"/>
    </row>
    <row r="44" spans="1:7" ht="21.75" customHeight="1" x14ac:dyDescent="0.35">
      <c r="A44" s="19"/>
      <c r="B44" s="19"/>
      <c r="C44" s="19"/>
      <c r="D44" s="19"/>
      <c r="E44" s="19"/>
      <c r="F44" s="19"/>
      <c r="G44" s="19"/>
    </row>
    <row r="45" spans="1:7" ht="21.75" customHeight="1" x14ac:dyDescent="0.35">
      <c r="A45" s="19"/>
      <c r="B45" s="19"/>
      <c r="C45" s="19"/>
      <c r="D45" s="19"/>
      <c r="E45" s="19"/>
      <c r="F45" s="19"/>
      <c r="G45" s="19"/>
    </row>
    <row r="46" spans="1:7" ht="21.75" customHeight="1" x14ac:dyDescent="0.35">
      <c r="A46" s="19"/>
      <c r="B46" s="19"/>
      <c r="C46" s="19"/>
      <c r="D46" s="19"/>
      <c r="E46" s="19"/>
      <c r="F46" s="19"/>
      <c r="G46" s="19"/>
    </row>
    <row r="47" spans="1:7" ht="21.75" customHeight="1" x14ac:dyDescent="0.35">
      <c r="A47" s="19"/>
      <c r="B47" s="19"/>
      <c r="C47" s="19"/>
      <c r="D47" s="19"/>
      <c r="E47" s="19"/>
      <c r="F47" s="19"/>
      <c r="G47" s="19"/>
    </row>
    <row r="48" spans="1:7" ht="21.75" customHeight="1" x14ac:dyDescent="0.35">
      <c r="A48" s="19"/>
      <c r="B48" s="19"/>
      <c r="C48" s="19"/>
      <c r="D48" s="19"/>
      <c r="E48" s="19"/>
      <c r="F48" s="19"/>
      <c r="G48" s="19"/>
    </row>
    <row r="49" spans="1:7" ht="21.75" customHeight="1" x14ac:dyDescent="0.35">
      <c r="A49" s="19"/>
      <c r="B49" s="19"/>
      <c r="C49" s="19"/>
      <c r="D49" s="19"/>
      <c r="E49" s="19"/>
      <c r="F49" s="19"/>
      <c r="G49" s="19"/>
    </row>
    <row r="50" spans="1:7" ht="21.75" customHeight="1" x14ac:dyDescent="0.35">
      <c r="A50" s="19"/>
      <c r="B50" s="19"/>
      <c r="C50" s="19"/>
      <c r="D50" s="19"/>
      <c r="E50" s="19"/>
      <c r="F50" s="19"/>
      <c r="G50" s="19"/>
    </row>
    <row r="51" spans="1:7" ht="21.75" customHeight="1" x14ac:dyDescent="0.35">
      <c r="A51" s="19"/>
      <c r="B51" s="19"/>
      <c r="C51" s="19"/>
      <c r="D51" s="19"/>
      <c r="E51" s="19"/>
      <c r="F51" s="19"/>
      <c r="G51" s="19"/>
    </row>
    <row r="52" spans="1:7" ht="21.75" customHeight="1" x14ac:dyDescent="0.35">
      <c r="A52" s="19"/>
      <c r="B52" s="19"/>
      <c r="C52" s="19"/>
      <c r="D52" s="19"/>
      <c r="E52" s="19"/>
      <c r="F52" s="19"/>
      <c r="G52" s="19"/>
    </row>
    <row r="53" spans="1:7" ht="21.75" customHeight="1" x14ac:dyDescent="0.35">
      <c r="A53" s="19"/>
      <c r="B53" s="19"/>
      <c r="C53" s="19"/>
      <c r="D53" s="19"/>
      <c r="E53" s="19"/>
      <c r="F53" s="19"/>
      <c r="G53" s="19"/>
    </row>
    <row r="54" spans="1:7" ht="21.75" customHeight="1" x14ac:dyDescent="0.35"/>
    <row r="63" spans="1:7" ht="11.25" customHeight="1" x14ac:dyDescent="0.35"/>
    <row r="64" spans="1:7" ht="12.75" customHeight="1" x14ac:dyDescent="0.35"/>
  </sheetData>
  <mergeCells count="15">
    <mergeCell ref="AT24:BT24"/>
    <mergeCell ref="AT25:BT25"/>
    <mergeCell ref="AT26:BU26"/>
    <mergeCell ref="AT27:BT27"/>
    <mergeCell ref="AT28:BT28"/>
    <mergeCell ref="D8:T8"/>
    <mergeCell ref="AP8:BU8"/>
    <mergeCell ref="Q15:BD15"/>
    <mergeCell ref="Q16:BD16"/>
    <mergeCell ref="AT23:BT23"/>
    <mergeCell ref="E3:R4"/>
    <mergeCell ref="AP4:BU4"/>
    <mergeCell ref="AK5:BU5"/>
    <mergeCell ref="AP6:BU6"/>
    <mergeCell ref="AP7:BU7"/>
  </mergeCells>
  <printOptions gridLines="1"/>
  <pageMargins left="0.78749999999999998" right="0.22013888888888899" top="0.39374999999999999" bottom="0.196527777777778" header="0.511811023622047" footer="0.511811023622047"/>
  <pageSetup paperSize="9" fitToHeight="0" orientation="landscape" horizontalDpi="300" verticalDpi="300"/>
  <colBreaks count="1" manualBreakCount="1">
    <brk id="7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14"/>
  <sheetViews>
    <sheetView zoomScale="80" zoomScaleNormal="80" workbookViewId="0">
      <pane xSplit="3" ySplit="7" topLeftCell="D41" activePane="bottomRight" state="frozen"/>
      <selection pane="topRight" activeCell="E1" sqref="E1"/>
      <selection pane="bottomLeft" activeCell="A8" sqref="A8"/>
      <selection pane="bottomRight" activeCell="B50" sqref="B50"/>
    </sheetView>
  </sheetViews>
  <sheetFormatPr defaultColWidth="9" defaultRowHeight="12.75" x14ac:dyDescent="0.2"/>
  <cols>
    <col min="1" max="1" width="11.42578125" style="20" customWidth="1"/>
    <col min="2" max="2" width="56.42578125" style="20" customWidth="1"/>
    <col min="3" max="3" width="16.140625" customWidth="1"/>
    <col min="4" max="6" width="7" customWidth="1"/>
    <col min="7" max="7" width="7" style="21" customWidth="1"/>
    <col min="8" max="15" width="7" customWidth="1"/>
    <col min="16" max="33" width="5.7109375" customWidth="1"/>
  </cols>
  <sheetData>
    <row r="1" spans="1:37" ht="14.25" x14ac:dyDescent="0.2">
      <c r="A1" s="22"/>
      <c r="B1" s="22"/>
      <c r="C1" s="4"/>
      <c r="D1" s="4"/>
      <c r="E1" s="4"/>
      <c r="F1" s="4"/>
      <c r="G1" s="2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7" ht="15.75" thickBot="1" x14ac:dyDescent="0.3">
      <c r="A2" s="24"/>
      <c r="B2" s="25" t="s">
        <v>7</v>
      </c>
      <c r="C2" s="26"/>
      <c r="D2" s="26"/>
      <c r="E2" s="26"/>
      <c r="F2" s="26"/>
      <c r="G2" s="27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7" ht="30.75" customHeight="1" thickBot="1" x14ac:dyDescent="0.25">
      <c r="A3" s="244" t="s">
        <v>8</v>
      </c>
      <c r="B3" s="245" t="s">
        <v>9</v>
      </c>
      <c r="C3" s="246" t="s">
        <v>10</v>
      </c>
      <c r="D3" s="247" t="s">
        <v>11</v>
      </c>
      <c r="E3" s="247"/>
      <c r="F3" s="247"/>
      <c r="G3" s="248" t="s">
        <v>12</v>
      </c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8"/>
      <c r="AI3" s="28"/>
      <c r="AJ3" s="28"/>
      <c r="AK3" s="28"/>
    </row>
    <row r="4" spans="1:37" ht="31.5" customHeight="1" thickBot="1" x14ac:dyDescent="0.25">
      <c r="A4" s="244"/>
      <c r="B4" s="245"/>
      <c r="C4" s="246"/>
      <c r="D4" s="249" t="s">
        <v>13</v>
      </c>
      <c r="E4" s="250" t="s">
        <v>14</v>
      </c>
      <c r="F4" s="251" t="s">
        <v>15</v>
      </c>
      <c r="G4" s="252" t="s">
        <v>16</v>
      </c>
      <c r="H4" s="253" t="s">
        <v>17</v>
      </c>
      <c r="I4" s="254" t="s">
        <v>18</v>
      </c>
      <c r="J4" s="254"/>
      <c r="K4" s="254"/>
      <c r="L4" s="254"/>
      <c r="M4" s="254"/>
      <c r="N4" s="255" t="s">
        <v>19</v>
      </c>
      <c r="O4" s="255"/>
      <c r="P4" s="256" t="s">
        <v>20</v>
      </c>
      <c r="Q4" s="256"/>
      <c r="R4" s="256"/>
      <c r="S4" s="256"/>
      <c r="T4" s="256"/>
      <c r="U4" s="256"/>
      <c r="V4" s="256"/>
      <c r="W4" s="256"/>
      <c r="X4" s="257" t="s">
        <v>285</v>
      </c>
      <c r="Y4" s="257"/>
      <c r="Z4" s="257"/>
      <c r="AA4" s="257"/>
      <c r="AB4" s="257"/>
      <c r="AC4" s="257"/>
      <c r="AD4" s="257"/>
      <c r="AE4" s="257"/>
      <c r="AF4" s="257"/>
      <c r="AG4" s="257"/>
    </row>
    <row r="5" spans="1:37" ht="31.5" customHeight="1" thickBot="1" x14ac:dyDescent="0.25">
      <c r="A5" s="244"/>
      <c r="B5" s="245"/>
      <c r="C5" s="246"/>
      <c r="D5" s="249"/>
      <c r="E5" s="250"/>
      <c r="F5" s="251"/>
      <c r="G5" s="252"/>
      <c r="H5" s="253"/>
      <c r="I5" s="258" t="s">
        <v>21</v>
      </c>
      <c r="J5" s="258" t="s">
        <v>22</v>
      </c>
      <c r="K5" s="258" t="s">
        <v>23</v>
      </c>
      <c r="L5" s="258" t="s">
        <v>24</v>
      </c>
      <c r="M5" s="259" t="s">
        <v>25</v>
      </c>
      <c r="N5" s="260" t="s">
        <v>26</v>
      </c>
      <c r="O5" s="259" t="s">
        <v>27</v>
      </c>
      <c r="P5" s="261" t="s">
        <v>28</v>
      </c>
      <c r="Q5" s="262" t="s">
        <v>18</v>
      </c>
      <c r="R5" s="262"/>
      <c r="S5" s="262"/>
      <c r="T5" s="263" t="s">
        <v>29</v>
      </c>
      <c r="U5" s="264" t="s">
        <v>18</v>
      </c>
      <c r="V5" s="264"/>
      <c r="W5" s="264"/>
      <c r="X5" s="265" t="s">
        <v>30</v>
      </c>
      <c r="Y5" s="266" t="s">
        <v>18</v>
      </c>
      <c r="Z5" s="266"/>
      <c r="AA5" s="266"/>
      <c r="AB5" s="266"/>
      <c r="AC5" s="267" t="s">
        <v>286</v>
      </c>
      <c r="AD5" s="268" t="s">
        <v>18</v>
      </c>
      <c r="AE5" s="268"/>
      <c r="AF5" s="268"/>
      <c r="AG5" s="268"/>
      <c r="AH5" s="20"/>
      <c r="AI5" s="20"/>
      <c r="AJ5" s="20"/>
      <c r="AK5" s="20"/>
    </row>
    <row r="6" spans="1:37" ht="76.5" customHeight="1" thickBot="1" x14ac:dyDescent="0.25">
      <c r="A6" s="244"/>
      <c r="B6" s="245"/>
      <c r="C6" s="246"/>
      <c r="D6" s="249"/>
      <c r="E6" s="250"/>
      <c r="F6" s="251"/>
      <c r="G6" s="252"/>
      <c r="H6" s="253"/>
      <c r="I6" s="258"/>
      <c r="J6" s="258"/>
      <c r="K6" s="258"/>
      <c r="L6" s="258"/>
      <c r="M6" s="259"/>
      <c r="N6" s="260"/>
      <c r="O6" s="259"/>
      <c r="P6" s="261"/>
      <c r="Q6" s="29" t="s">
        <v>31</v>
      </c>
      <c r="R6" s="29" t="s">
        <v>32</v>
      </c>
      <c r="S6" s="29" t="s">
        <v>33</v>
      </c>
      <c r="T6" s="263"/>
      <c r="U6" s="29" t="s">
        <v>31</v>
      </c>
      <c r="V6" s="29" t="s">
        <v>32</v>
      </c>
      <c r="W6" s="34" t="s">
        <v>33</v>
      </c>
      <c r="X6" s="265"/>
      <c r="Y6" s="34" t="s">
        <v>31</v>
      </c>
      <c r="Z6" s="29" t="s">
        <v>34</v>
      </c>
      <c r="AA6" s="29" t="s">
        <v>32</v>
      </c>
      <c r="AB6" s="29" t="s">
        <v>33</v>
      </c>
      <c r="AC6" s="267"/>
      <c r="AD6" s="34" t="s">
        <v>31</v>
      </c>
      <c r="AE6" s="29" t="s">
        <v>34</v>
      </c>
      <c r="AF6" s="29" t="s">
        <v>32</v>
      </c>
      <c r="AG6" s="36" t="s">
        <v>33</v>
      </c>
      <c r="AH6" s="37"/>
      <c r="AI6" s="38"/>
      <c r="AJ6" s="37"/>
      <c r="AK6" s="38"/>
    </row>
    <row r="7" spans="1:37" ht="15" x14ac:dyDescent="0.2">
      <c r="A7" s="244"/>
      <c r="B7" s="245"/>
      <c r="C7" s="246"/>
      <c r="D7" s="249"/>
      <c r="E7" s="250"/>
      <c r="F7" s="251"/>
      <c r="G7" s="252"/>
      <c r="H7" s="253"/>
      <c r="I7" s="29"/>
      <c r="J7" s="29"/>
      <c r="K7" s="29"/>
      <c r="L7" s="29"/>
      <c r="M7" s="30"/>
      <c r="N7" s="31"/>
      <c r="O7" s="30"/>
      <c r="P7" s="39">
        <v>17</v>
      </c>
      <c r="Q7" s="29"/>
      <c r="R7" s="29"/>
      <c r="S7" s="29"/>
      <c r="T7" s="40">
        <v>24</v>
      </c>
      <c r="U7" s="29"/>
      <c r="V7" s="29"/>
      <c r="W7" s="35"/>
      <c r="X7" s="39">
        <v>17</v>
      </c>
      <c r="Y7" s="29"/>
      <c r="Z7" s="29"/>
      <c r="AA7" s="29"/>
      <c r="AB7" s="29"/>
      <c r="AC7" s="40">
        <v>24</v>
      </c>
      <c r="AD7" s="29"/>
      <c r="AE7" s="29"/>
      <c r="AF7" s="29"/>
      <c r="AG7" s="36"/>
      <c r="AH7" s="37"/>
      <c r="AI7" s="38"/>
      <c r="AJ7" s="37"/>
      <c r="AK7" s="38"/>
    </row>
    <row r="8" spans="1:37" ht="32.25" customHeight="1" x14ac:dyDescent="0.2">
      <c r="A8" s="41" t="s">
        <v>35</v>
      </c>
      <c r="B8" s="42" t="s">
        <v>36</v>
      </c>
      <c r="C8" s="43" t="str">
        <f>_xlfn.CONCAT(D8,"/",E8,"/",F8)</f>
        <v>2/10/6</v>
      </c>
      <c r="D8" s="41">
        <f>COUNTIF(D9:D22,1)+COUNTIF(D9:D22,2)+COUNTIF(D9:D22,1.2)*2</f>
        <v>2</v>
      </c>
      <c r="E8" s="42">
        <f>COUNTIF(E9:E22,1)+COUNTIF(E9:E22,2)+COUNTIF(E9:E22,1.2)*2</f>
        <v>10</v>
      </c>
      <c r="F8" s="44">
        <f>COUNTIF(F9:F22,1)+COUNTIF(F9:F22,2)+COUNTIF(F9:F22,1.2)*2</f>
        <v>6</v>
      </c>
      <c r="G8" s="41">
        <f t="shared" ref="G8:AG8" si="0">SUM(G9:G22)</f>
        <v>1476</v>
      </c>
      <c r="H8" s="42">
        <f t="shared" si="0"/>
        <v>1476</v>
      </c>
      <c r="I8" s="42">
        <f>SUM(I9:I22)</f>
        <v>888</v>
      </c>
      <c r="J8" s="42">
        <f t="shared" si="0"/>
        <v>540</v>
      </c>
      <c r="K8" s="42">
        <f t="shared" si="0"/>
        <v>0</v>
      </c>
      <c r="L8" s="42">
        <f t="shared" si="0"/>
        <v>0</v>
      </c>
      <c r="M8" s="44">
        <f>SUM(M9:M22)</f>
        <v>48</v>
      </c>
      <c r="N8" s="41">
        <f t="shared" si="0"/>
        <v>0</v>
      </c>
      <c r="O8" s="44">
        <f t="shared" si="0"/>
        <v>0</v>
      </c>
      <c r="P8" s="41">
        <f t="shared" si="0"/>
        <v>612</v>
      </c>
      <c r="Q8" s="42">
        <f t="shared" si="0"/>
        <v>240</v>
      </c>
      <c r="R8" s="42">
        <f t="shared" si="0"/>
        <v>0</v>
      </c>
      <c r="S8" s="42">
        <f t="shared" si="0"/>
        <v>16</v>
      </c>
      <c r="T8" s="42">
        <f t="shared" si="0"/>
        <v>864</v>
      </c>
      <c r="U8" s="42">
        <f t="shared" si="0"/>
        <v>300</v>
      </c>
      <c r="V8" s="42">
        <f t="shared" si="0"/>
        <v>0</v>
      </c>
      <c r="W8" s="44">
        <f t="shared" si="0"/>
        <v>32</v>
      </c>
      <c r="X8" s="41">
        <f t="shared" si="0"/>
        <v>0</v>
      </c>
      <c r="Y8" s="42">
        <f t="shared" si="0"/>
        <v>0</v>
      </c>
      <c r="Z8" s="42">
        <f t="shared" si="0"/>
        <v>0</v>
      </c>
      <c r="AA8" s="42">
        <f t="shared" si="0"/>
        <v>0</v>
      </c>
      <c r="AB8" s="42">
        <f t="shared" si="0"/>
        <v>0</v>
      </c>
      <c r="AC8" s="42">
        <f t="shared" si="0"/>
        <v>0</v>
      </c>
      <c r="AD8" s="42">
        <f t="shared" si="0"/>
        <v>0</v>
      </c>
      <c r="AE8" s="42">
        <f t="shared" si="0"/>
        <v>0</v>
      </c>
      <c r="AF8" s="42">
        <f t="shared" si="0"/>
        <v>0</v>
      </c>
      <c r="AG8" s="45">
        <f t="shared" si="0"/>
        <v>0</v>
      </c>
    </row>
    <row r="9" spans="1:37" ht="15.75" x14ac:dyDescent="0.2">
      <c r="A9" s="46" t="s">
        <v>37</v>
      </c>
      <c r="B9" s="47" t="s">
        <v>38</v>
      </c>
      <c r="C9" s="33" t="s">
        <v>39</v>
      </c>
      <c r="D9" s="48"/>
      <c r="E9" s="32">
        <v>2</v>
      </c>
      <c r="F9" s="33"/>
      <c r="G9" s="49">
        <v>72</v>
      </c>
      <c r="H9" s="32">
        <f t="shared" ref="H9:H22" si="1">SUM(P9,T9)</f>
        <v>72</v>
      </c>
      <c r="I9" s="32">
        <f>H9-J9-K9-L9-M9</f>
        <v>34</v>
      </c>
      <c r="J9" s="32">
        <f t="shared" ref="J9:J22" si="2">Q9+U9</f>
        <v>36</v>
      </c>
      <c r="K9" s="32"/>
      <c r="L9" s="32"/>
      <c r="M9" s="33">
        <f>S9+W9+AB9+AG9</f>
        <v>2</v>
      </c>
      <c r="N9" s="48"/>
      <c r="O9" s="33"/>
      <c r="P9" s="48">
        <v>36</v>
      </c>
      <c r="Q9" s="32">
        <v>22</v>
      </c>
      <c r="R9" s="32"/>
      <c r="S9" s="32"/>
      <c r="T9" s="32">
        <v>36</v>
      </c>
      <c r="U9" s="32">
        <v>14</v>
      </c>
      <c r="V9" s="32"/>
      <c r="W9" s="50">
        <v>2</v>
      </c>
      <c r="X9" s="48"/>
      <c r="Y9" s="32"/>
      <c r="Z9" s="32"/>
      <c r="AA9" s="32"/>
      <c r="AB9" s="32"/>
      <c r="AC9" s="32"/>
      <c r="AD9" s="32"/>
      <c r="AE9" s="32"/>
      <c r="AF9" s="32"/>
      <c r="AG9" s="51"/>
    </row>
    <row r="10" spans="1:37" ht="15.75" x14ac:dyDescent="0.2">
      <c r="A10" s="46" t="s">
        <v>40</v>
      </c>
      <c r="B10" s="47" t="s">
        <v>41</v>
      </c>
      <c r="C10" s="33" t="s">
        <v>39</v>
      </c>
      <c r="D10" s="48"/>
      <c r="E10" s="32">
        <v>2</v>
      </c>
      <c r="F10" s="33"/>
      <c r="G10" s="49">
        <v>108</v>
      </c>
      <c r="H10" s="32">
        <f t="shared" si="1"/>
        <v>108</v>
      </c>
      <c r="I10" s="32">
        <f t="shared" ref="I10:I22" si="3">H10-J10-K10-L10-M10</f>
        <v>52</v>
      </c>
      <c r="J10" s="32">
        <f t="shared" si="2"/>
        <v>54</v>
      </c>
      <c r="K10" s="32"/>
      <c r="L10" s="32"/>
      <c r="M10" s="33">
        <f t="shared" ref="M10:M22" si="4">S10+W10+AB10+AG10</f>
        <v>2</v>
      </c>
      <c r="N10" s="48"/>
      <c r="O10" s="33"/>
      <c r="P10" s="48">
        <v>34</v>
      </c>
      <c r="Q10" s="32">
        <v>28</v>
      </c>
      <c r="R10" s="32"/>
      <c r="S10" s="32"/>
      <c r="T10" s="32">
        <v>74</v>
      </c>
      <c r="U10" s="32">
        <v>26</v>
      </c>
      <c r="V10" s="32"/>
      <c r="W10" s="50">
        <v>2</v>
      </c>
      <c r="X10" s="48"/>
      <c r="Y10" s="32"/>
      <c r="Z10" s="32"/>
      <c r="AA10" s="32"/>
      <c r="AB10" s="32"/>
      <c r="AC10" s="32"/>
      <c r="AD10" s="32"/>
      <c r="AE10" s="32"/>
      <c r="AF10" s="32"/>
      <c r="AG10" s="51"/>
    </row>
    <row r="11" spans="1:37" ht="15.75" x14ac:dyDescent="0.2">
      <c r="A11" s="46" t="s">
        <v>42</v>
      </c>
      <c r="B11" s="47" t="s">
        <v>43</v>
      </c>
      <c r="C11" s="33" t="s">
        <v>44</v>
      </c>
      <c r="D11" s="48"/>
      <c r="E11" s="32"/>
      <c r="F11" s="33">
        <v>1.2</v>
      </c>
      <c r="G11" s="48">
        <v>136</v>
      </c>
      <c r="H11" s="32">
        <f t="shared" si="1"/>
        <v>136</v>
      </c>
      <c r="I11" s="32">
        <f t="shared" si="3"/>
        <v>78</v>
      </c>
      <c r="J11" s="32">
        <f t="shared" si="2"/>
        <v>50</v>
      </c>
      <c r="K11" s="32"/>
      <c r="L11" s="32"/>
      <c r="M11" s="33">
        <f t="shared" si="4"/>
        <v>8</v>
      </c>
      <c r="N11" s="48"/>
      <c r="O11" s="33"/>
      <c r="P11" s="48">
        <v>54</v>
      </c>
      <c r="Q11" s="32">
        <v>14</v>
      </c>
      <c r="R11" s="32"/>
      <c r="S11" s="32">
        <v>4</v>
      </c>
      <c r="T11" s="32">
        <v>82</v>
      </c>
      <c r="U11" s="32">
        <v>36</v>
      </c>
      <c r="V11" s="32"/>
      <c r="W11" s="50">
        <v>4</v>
      </c>
      <c r="X11" s="48"/>
      <c r="Y11" s="32"/>
      <c r="Z11" s="32"/>
      <c r="AA11" s="32"/>
      <c r="AB11" s="32"/>
      <c r="AC11" s="32"/>
      <c r="AD11" s="32"/>
      <c r="AE11" s="32"/>
      <c r="AF11" s="32"/>
      <c r="AG11" s="51"/>
    </row>
    <row r="12" spans="1:37" ht="15.75" x14ac:dyDescent="0.2">
      <c r="A12" s="46" t="s">
        <v>45</v>
      </c>
      <c r="B12" s="47" t="s">
        <v>46</v>
      </c>
      <c r="C12" s="33" t="s">
        <v>39</v>
      </c>
      <c r="D12" s="48"/>
      <c r="E12" s="32">
        <v>2</v>
      </c>
      <c r="F12" s="33"/>
      <c r="G12" s="48">
        <v>72</v>
      </c>
      <c r="H12" s="32">
        <f t="shared" si="1"/>
        <v>72</v>
      </c>
      <c r="I12" s="32">
        <f t="shared" si="3"/>
        <v>44</v>
      </c>
      <c r="J12" s="32">
        <f t="shared" si="2"/>
        <v>26</v>
      </c>
      <c r="K12" s="32"/>
      <c r="L12" s="32"/>
      <c r="M12" s="33">
        <f t="shared" si="4"/>
        <v>2</v>
      </c>
      <c r="N12" s="48"/>
      <c r="O12" s="33"/>
      <c r="P12" s="48">
        <v>30</v>
      </c>
      <c r="Q12" s="32">
        <v>12</v>
      </c>
      <c r="R12" s="32"/>
      <c r="S12" s="32"/>
      <c r="T12" s="32">
        <v>42</v>
      </c>
      <c r="U12" s="32">
        <v>14</v>
      </c>
      <c r="V12" s="32"/>
      <c r="W12" s="50">
        <v>2</v>
      </c>
      <c r="X12" s="48"/>
      <c r="Y12" s="32"/>
      <c r="Z12" s="32"/>
      <c r="AA12" s="32"/>
      <c r="AB12" s="32"/>
      <c r="AC12" s="32"/>
      <c r="AD12" s="32"/>
      <c r="AE12" s="32"/>
      <c r="AF12" s="32"/>
      <c r="AG12" s="51"/>
    </row>
    <row r="13" spans="1:37" ht="15.75" x14ac:dyDescent="0.2">
      <c r="A13" s="46" t="s">
        <v>47</v>
      </c>
      <c r="B13" s="47" t="s">
        <v>48</v>
      </c>
      <c r="C13" s="33" t="s">
        <v>39</v>
      </c>
      <c r="D13" s="48"/>
      <c r="E13" s="32">
        <v>2</v>
      </c>
      <c r="F13" s="33"/>
      <c r="G13" s="48">
        <v>72</v>
      </c>
      <c r="H13" s="32">
        <f t="shared" si="1"/>
        <v>72</v>
      </c>
      <c r="I13" s="32">
        <f t="shared" si="3"/>
        <v>70</v>
      </c>
      <c r="J13" s="32">
        <f t="shared" si="2"/>
        <v>0</v>
      </c>
      <c r="K13" s="32"/>
      <c r="L13" s="32"/>
      <c r="M13" s="33">
        <f t="shared" si="4"/>
        <v>2</v>
      </c>
      <c r="N13" s="48"/>
      <c r="O13" s="33"/>
      <c r="P13" s="48"/>
      <c r="Q13" s="32"/>
      <c r="R13" s="32"/>
      <c r="S13" s="32"/>
      <c r="T13" s="32">
        <v>72</v>
      </c>
      <c r="U13" s="32"/>
      <c r="V13" s="32"/>
      <c r="W13" s="50">
        <v>2</v>
      </c>
      <c r="X13" s="48"/>
      <c r="Y13" s="32"/>
      <c r="Z13" s="32"/>
      <c r="AA13" s="32"/>
      <c r="AB13" s="32"/>
      <c r="AC13" s="32"/>
      <c r="AD13" s="32"/>
      <c r="AE13" s="32"/>
      <c r="AF13" s="32"/>
      <c r="AG13" s="51"/>
    </row>
    <row r="14" spans="1:37" ht="15.75" x14ac:dyDescent="0.2">
      <c r="A14" s="46" t="s">
        <v>49</v>
      </c>
      <c r="B14" s="47" t="s">
        <v>50</v>
      </c>
      <c r="C14" s="33" t="s">
        <v>39</v>
      </c>
      <c r="D14" s="48"/>
      <c r="E14" s="32">
        <v>2</v>
      </c>
      <c r="F14" s="33"/>
      <c r="G14" s="48">
        <v>72</v>
      </c>
      <c r="H14" s="32">
        <f t="shared" si="1"/>
        <v>72</v>
      </c>
      <c r="I14" s="32">
        <f t="shared" si="3"/>
        <v>0</v>
      </c>
      <c r="J14" s="32">
        <f t="shared" si="2"/>
        <v>70</v>
      </c>
      <c r="K14" s="32"/>
      <c r="L14" s="32"/>
      <c r="M14" s="33">
        <f t="shared" si="4"/>
        <v>2</v>
      </c>
      <c r="N14" s="48"/>
      <c r="O14" s="33"/>
      <c r="P14" s="48">
        <v>30</v>
      </c>
      <c r="Q14" s="32">
        <v>30</v>
      </c>
      <c r="R14" s="32"/>
      <c r="S14" s="32"/>
      <c r="T14" s="32">
        <v>42</v>
      </c>
      <c r="U14" s="32">
        <v>40</v>
      </c>
      <c r="V14" s="32"/>
      <c r="W14" s="50">
        <v>2</v>
      </c>
      <c r="X14" s="48"/>
      <c r="Y14" s="32"/>
      <c r="Z14" s="32"/>
      <c r="AA14" s="32"/>
      <c r="AB14" s="32"/>
      <c r="AC14" s="32"/>
      <c r="AD14" s="32"/>
      <c r="AE14" s="32"/>
      <c r="AF14" s="32"/>
      <c r="AG14" s="51"/>
    </row>
    <row r="15" spans="1:37" ht="15.75" x14ac:dyDescent="0.2">
      <c r="A15" s="46" t="s">
        <v>51</v>
      </c>
      <c r="B15" s="47" t="s">
        <v>242</v>
      </c>
      <c r="C15" s="33" t="s">
        <v>44</v>
      </c>
      <c r="D15" s="48"/>
      <c r="E15" s="32"/>
      <c r="F15" s="33">
        <v>1.2</v>
      </c>
      <c r="G15" s="48">
        <v>340</v>
      </c>
      <c r="H15" s="32">
        <f t="shared" si="1"/>
        <v>340</v>
      </c>
      <c r="I15" s="32">
        <f t="shared" si="3"/>
        <v>332</v>
      </c>
      <c r="J15" s="32">
        <f t="shared" si="2"/>
        <v>0</v>
      </c>
      <c r="K15" s="32"/>
      <c r="L15" s="32"/>
      <c r="M15" s="33">
        <f t="shared" si="4"/>
        <v>8</v>
      </c>
      <c r="N15" s="48"/>
      <c r="O15" s="33"/>
      <c r="P15" s="48">
        <v>158</v>
      </c>
      <c r="Q15" s="32"/>
      <c r="R15" s="32"/>
      <c r="S15" s="32">
        <v>4</v>
      </c>
      <c r="T15" s="32">
        <v>182</v>
      </c>
      <c r="U15" s="32"/>
      <c r="V15" s="32"/>
      <c r="W15" s="50">
        <v>4</v>
      </c>
      <c r="X15" s="48"/>
      <c r="Y15" s="32"/>
      <c r="Z15" s="32"/>
      <c r="AA15" s="32"/>
      <c r="AB15" s="32"/>
      <c r="AC15" s="32"/>
      <c r="AD15" s="32"/>
      <c r="AE15" s="32"/>
      <c r="AF15" s="32"/>
      <c r="AG15" s="51"/>
    </row>
    <row r="16" spans="1:37" ht="15.75" x14ac:dyDescent="0.2">
      <c r="A16" s="46" t="s">
        <v>52</v>
      </c>
      <c r="B16" s="47" t="s">
        <v>75</v>
      </c>
      <c r="C16" s="33" t="s">
        <v>39</v>
      </c>
      <c r="D16" s="48"/>
      <c r="E16" s="32">
        <v>2</v>
      </c>
      <c r="F16" s="33"/>
      <c r="G16" s="48">
        <v>108</v>
      </c>
      <c r="H16" s="32">
        <f t="shared" si="1"/>
        <v>108</v>
      </c>
      <c r="I16" s="32">
        <f t="shared" si="3"/>
        <v>26</v>
      </c>
      <c r="J16" s="32">
        <f t="shared" si="2"/>
        <v>80</v>
      </c>
      <c r="K16" s="32"/>
      <c r="L16" s="32"/>
      <c r="M16" s="33">
        <f t="shared" si="4"/>
        <v>2</v>
      </c>
      <c r="N16" s="48"/>
      <c r="O16" s="33"/>
      <c r="P16" s="48">
        <v>54</v>
      </c>
      <c r="Q16" s="32">
        <v>40</v>
      </c>
      <c r="R16" s="32"/>
      <c r="S16" s="32"/>
      <c r="T16" s="32">
        <v>54</v>
      </c>
      <c r="U16" s="32">
        <v>40</v>
      </c>
      <c r="V16" s="32"/>
      <c r="W16" s="50">
        <v>2</v>
      </c>
      <c r="X16" s="48"/>
      <c r="Y16" s="32"/>
      <c r="Z16" s="32"/>
      <c r="AA16" s="32"/>
      <c r="AB16" s="32"/>
      <c r="AC16" s="32"/>
      <c r="AD16" s="32"/>
      <c r="AE16" s="32"/>
      <c r="AF16" s="32"/>
      <c r="AG16" s="51"/>
    </row>
    <row r="17" spans="1:37" ht="15.75" x14ac:dyDescent="0.2">
      <c r="A17" s="46" t="s">
        <v>53</v>
      </c>
      <c r="B17" s="47" t="s">
        <v>54</v>
      </c>
      <c r="C17" s="33" t="s">
        <v>55</v>
      </c>
      <c r="D17" s="48">
        <v>1.2</v>
      </c>
      <c r="E17" s="32"/>
      <c r="F17" s="33"/>
      <c r="G17" s="48">
        <v>72</v>
      </c>
      <c r="H17" s="32">
        <f t="shared" si="1"/>
        <v>72</v>
      </c>
      <c r="I17" s="32">
        <f t="shared" si="3"/>
        <v>2</v>
      </c>
      <c r="J17" s="32">
        <f t="shared" si="2"/>
        <v>66</v>
      </c>
      <c r="K17" s="32"/>
      <c r="L17" s="32"/>
      <c r="M17" s="33">
        <f t="shared" si="4"/>
        <v>4</v>
      </c>
      <c r="N17" s="48"/>
      <c r="O17" s="33"/>
      <c r="P17" s="48">
        <v>30</v>
      </c>
      <c r="Q17" s="32">
        <v>28</v>
      </c>
      <c r="R17" s="32"/>
      <c r="S17" s="32">
        <v>2</v>
      </c>
      <c r="T17" s="32">
        <v>42</v>
      </c>
      <c r="U17" s="32">
        <v>38</v>
      </c>
      <c r="V17" s="32"/>
      <c r="W17" s="50">
        <v>2</v>
      </c>
      <c r="X17" s="48"/>
      <c r="Y17" s="32"/>
      <c r="Z17" s="32"/>
      <c r="AA17" s="32"/>
      <c r="AB17" s="32"/>
      <c r="AC17" s="32"/>
      <c r="AD17" s="32"/>
      <c r="AE17" s="32"/>
      <c r="AF17" s="32"/>
      <c r="AG17" s="51"/>
    </row>
    <row r="18" spans="1:37" ht="15.75" x14ac:dyDescent="0.2">
      <c r="A18" s="46" t="s">
        <v>56</v>
      </c>
      <c r="B18" s="47" t="s">
        <v>239</v>
      </c>
      <c r="C18" s="33" t="s">
        <v>39</v>
      </c>
      <c r="D18" s="48"/>
      <c r="E18" s="32">
        <v>2</v>
      </c>
      <c r="F18" s="33"/>
      <c r="G18" s="48">
        <v>68</v>
      </c>
      <c r="H18" s="32">
        <f t="shared" si="1"/>
        <v>68</v>
      </c>
      <c r="I18" s="32">
        <f t="shared" si="3"/>
        <v>20</v>
      </c>
      <c r="J18" s="32">
        <f t="shared" si="2"/>
        <v>46</v>
      </c>
      <c r="K18" s="32"/>
      <c r="L18" s="32"/>
      <c r="M18" s="33">
        <f t="shared" si="4"/>
        <v>2</v>
      </c>
      <c r="N18" s="48"/>
      <c r="O18" s="33"/>
      <c r="P18" s="48">
        <v>30</v>
      </c>
      <c r="Q18" s="32">
        <v>24</v>
      </c>
      <c r="R18" s="32"/>
      <c r="S18" s="32"/>
      <c r="T18" s="32">
        <v>38</v>
      </c>
      <c r="U18" s="32">
        <v>22</v>
      </c>
      <c r="V18" s="32"/>
      <c r="W18" s="50">
        <v>2</v>
      </c>
      <c r="X18" s="48"/>
      <c r="Y18" s="32"/>
      <c r="Z18" s="32"/>
      <c r="AA18" s="32"/>
      <c r="AB18" s="32"/>
      <c r="AC18" s="32"/>
      <c r="AD18" s="32"/>
      <c r="AE18" s="32"/>
      <c r="AF18" s="32"/>
      <c r="AG18" s="51"/>
    </row>
    <row r="19" spans="1:37" ht="15.75" x14ac:dyDescent="0.2">
      <c r="A19" s="46" t="s">
        <v>57</v>
      </c>
      <c r="B19" s="47" t="s">
        <v>243</v>
      </c>
      <c r="C19" s="33" t="s">
        <v>39</v>
      </c>
      <c r="D19" s="48"/>
      <c r="E19" s="32">
        <v>2</v>
      </c>
      <c r="F19" s="33"/>
      <c r="G19" s="48">
        <v>108</v>
      </c>
      <c r="H19" s="32">
        <f t="shared" si="1"/>
        <v>108</v>
      </c>
      <c r="I19" s="32">
        <f t="shared" si="3"/>
        <v>80</v>
      </c>
      <c r="J19" s="32">
        <f t="shared" si="2"/>
        <v>26</v>
      </c>
      <c r="K19" s="32"/>
      <c r="L19" s="32"/>
      <c r="M19" s="33">
        <f t="shared" si="4"/>
        <v>2</v>
      </c>
      <c r="N19" s="48"/>
      <c r="O19" s="33"/>
      <c r="P19" s="48">
        <v>44</v>
      </c>
      <c r="Q19" s="32">
        <v>10</v>
      </c>
      <c r="R19" s="32"/>
      <c r="S19" s="32"/>
      <c r="T19" s="32">
        <v>64</v>
      </c>
      <c r="U19" s="32">
        <v>16</v>
      </c>
      <c r="V19" s="32"/>
      <c r="W19" s="50">
        <v>2</v>
      </c>
      <c r="X19" s="48"/>
      <c r="Y19" s="32"/>
      <c r="Z19" s="32"/>
      <c r="AA19" s="32"/>
      <c r="AB19" s="32"/>
      <c r="AC19" s="32"/>
      <c r="AD19" s="32"/>
      <c r="AE19" s="32"/>
      <c r="AF19" s="32"/>
      <c r="AG19" s="51"/>
    </row>
    <row r="20" spans="1:37" ht="15.75" x14ac:dyDescent="0.2">
      <c r="A20" s="46" t="s">
        <v>58</v>
      </c>
      <c r="B20" s="47" t="s">
        <v>59</v>
      </c>
      <c r="C20" s="33" t="s">
        <v>39</v>
      </c>
      <c r="D20" s="48"/>
      <c r="E20" s="32">
        <v>2</v>
      </c>
      <c r="F20" s="33"/>
      <c r="G20" s="48">
        <v>72</v>
      </c>
      <c r="H20" s="32">
        <f t="shared" si="1"/>
        <v>72</v>
      </c>
      <c r="I20" s="32">
        <f t="shared" si="3"/>
        <v>64</v>
      </c>
      <c r="J20" s="32">
        <f t="shared" si="2"/>
        <v>6</v>
      </c>
      <c r="K20" s="32"/>
      <c r="L20" s="32"/>
      <c r="M20" s="33">
        <f t="shared" si="4"/>
        <v>2</v>
      </c>
      <c r="N20" s="48"/>
      <c r="O20" s="33"/>
      <c r="P20" s="48">
        <v>30</v>
      </c>
      <c r="Q20" s="32">
        <v>2</v>
      </c>
      <c r="R20" s="32"/>
      <c r="S20" s="32"/>
      <c r="T20" s="32">
        <v>42</v>
      </c>
      <c r="U20" s="32">
        <v>4</v>
      </c>
      <c r="V20" s="32"/>
      <c r="W20" s="50">
        <v>2</v>
      </c>
      <c r="X20" s="48"/>
      <c r="Y20" s="32"/>
      <c r="Z20" s="32"/>
      <c r="AA20" s="32"/>
      <c r="AB20" s="32"/>
      <c r="AC20" s="32"/>
      <c r="AD20" s="32"/>
      <c r="AE20" s="32"/>
      <c r="AF20" s="32"/>
      <c r="AG20" s="51"/>
    </row>
    <row r="21" spans="1:37" ht="15.75" x14ac:dyDescent="0.2">
      <c r="A21" s="46" t="s">
        <v>60</v>
      </c>
      <c r="B21" s="47" t="s">
        <v>61</v>
      </c>
      <c r="C21" s="33" t="s">
        <v>44</v>
      </c>
      <c r="D21" s="48"/>
      <c r="E21" s="32"/>
      <c r="F21" s="33">
        <v>1.2</v>
      </c>
      <c r="G21" s="48">
        <v>144</v>
      </c>
      <c r="H21" s="32">
        <f t="shared" si="1"/>
        <v>144</v>
      </c>
      <c r="I21" s="32">
        <f t="shared" si="3"/>
        <v>86</v>
      </c>
      <c r="J21" s="32">
        <f t="shared" si="2"/>
        <v>50</v>
      </c>
      <c r="K21" s="32"/>
      <c r="L21" s="32"/>
      <c r="M21" s="33">
        <f t="shared" si="4"/>
        <v>8</v>
      </c>
      <c r="N21" s="48"/>
      <c r="O21" s="33"/>
      <c r="P21" s="48">
        <v>50</v>
      </c>
      <c r="Q21" s="32"/>
      <c r="R21" s="32"/>
      <c r="S21" s="32">
        <v>4</v>
      </c>
      <c r="T21" s="32">
        <v>94</v>
      </c>
      <c r="U21" s="32">
        <v>50</v>
      </c>
      <c r="V21" s="32"/>
      <c r="W21" s="50">
        <v>4</v>
      </c>
      <c r="X21" s="48"/>
      <c r="Y21" s="32"/>
      <c r="Z21" s="32"/>
      <c r="AA21" s="32"/>
      <c r="AB21" s="32"/>
      <c r="AC21" s="32"/>
      <c r="AD21" s="32"/>
      <c r="AE21" s="32"/>
      <c r="AF21" s="32"/>
      <c r="AG21" s="51"/>
    </row>
    <row r="22" spans="1:37" ht="15.75" x14ac:dyDescent="0.2">
      <c r="A22" s="46" t="s">
        <v>62</v>
      </c>
      <c r="B22" s="47" t="s">
        <v>244</v>
      </c>
      <c r="C22" s="33" t="s">
        <v>39</v>
      </c>
      <c r="D22" s="48"/>
      <c r="E22" s="32">
        <v>1</v>
      </c>
      <c r="F22" s="33"/>
      <c r="G22" s="48">
        <v>32</v>
      </c>
      <c r="H22" s="32">
        <f t="shared" si="1"/>
        <v>32</v>
      </c>
      <c r="I22" s="32">
        <f t="shared" si="3"/>
        <v>0</v>
      </c>
      <c r="J22" s="32">
        <f t="shared" si="2"/>
        <v>30</v>
      </c>
      <c r="K22" s="32"/>
      <c r="L22" s="32"/>
      <c r="M22" s="33">
        <f t="shared" si="4"/>
        <v>2</v>
      </c>
      <c r="N22" s="48"/>
      <c r="O22" s="33"/>
      <c r="P22" s="48">
        <v>32</v>
      </c>
      <c r="Q22" s="32">
        <v>30</v>
      </c>
      <c r="R22" s="32"/>
      <c r="S22" s="32">
        <v>2</v>
      </c>
      <c r="T22" s="32"/>
      <c r="U22" s="32"/>
      <c r="V22" s="32"/>
      <c r="W22" s="50"/>
      <c r="X22" s="48"/>
      <c r="Y22" s="32"/>
      <c r="Z22" s="32"/>
      <c r="AA22" s="32"/>
      <c r="AB22" s="32"/>
      <c r="AC22" s="32"/>
      <c r="AD22" s="32"/>
      <c r="AE22" s="32"/>
      <c r="AF22" s="32"/>
      <c r="AG22" s="51"/>
    </row>
    <row r="23" spans="1:37" s="59" customFormat="1" ht="29.25" customHeight="1" x14ac:dyDescent="0.2">
      <c r="A23" s="41" t="s">
        <v>63</v>
      </c>
      <c r="B23" s="42" t="s">
        <v>64</v>
      </c>
      <c r="C23" s="43" t="str">
        <f>CONCATENATE(D23,"/",E23,"/",F23)</f>
        <v>0/6/2</v>
      </c>
      <c r="D23" s="41">
        <f>COUNTIF(D24:D31,3)+COUNTIF(D24:D31,4)+COUNTIF(D24:D31,3.4)*2</f>
        <v>0</v>
      </c>
      <c r="E23" s="42">
        <f>COUNTIF(E24:E31,3)+COUNTIF(E24:E31,4)+COUNTIF(E24:E31,3.4)*2</f>
        <v>6</v>
      </c>
      <c r="F23" s="44">
        <f>COUNTIF(F24:F31,3)+COUNTIF(F24:F31,4)+COUNTIF(F24:F31,3.4)*2</f>
        <v>2</v>
      </c>
      <c r="G23" s="52">
        <f>SUM(G24:G31)</f>
        <v>292</v>
      </c>
      <c r="H23" s="53">
        <f>SUM(H24:H31)</f>
        <v>292</v>
      </c>
      <c r="I23" s="53">
        <f>SUM(I24:I31)</f>
        <v>164</v>
      </c>
      <c r="J23" s="53">
        <f t="shared" ref="J23:L23" si="5">SUM(J24:J31)</f>
        <v>92</v>
      </c>
      <c r="K23" s="53">
        <f t="shared" si="5"/>
        <v>0</v>
      </c>
      <c r="L23" s="53">
        <f t="shared" si="5"/>
        <v>16</v>
      </c>
      <c r="M23" s="54">
        <f>SUM(M24:M31)</f>
        <v>20</v>
      </c>
      <c r="N23" s="41">
        <f>SUM(N24:N31)</f>
        <v>220</v>
      </c>
      <c r="O23" s="44">
        <f>SUM(O24:O31)</f>
        <v>72</v>
      </c>
      <c r="P23" s="41">
        <f>SUM(P24:P31)</f>
        <v>0</v>
      </c>
      <c r="Q23" s="42">
        <f>SUM(Q24:Q31)</f>
        <v>0</v>
      </c>
      <c r="R23" s="42">
        <f t="shared" ref="R23:V23" si="6">SUM(R24:R31)</f>
        <v>0</v>
      </c>
      <c r="S23" s="42">
        <f t="shared" si="6"/>
        <v>0</v>
      </c>
      <c r="T23" s="42">
        <f t="shared" si="6"/>
        <v>0</v>
      </c>
      <c r="U23" s="42">
        <f t="shared" si="6"/>
        <v>0</v>
      </c>
      <c r="V23" s="42">
        <f t="shared" si="6"/>
        <v>0</v>
      </c>
      <c r="W23" s="45">
        <f>SUM(W24:W31)</f>
        <v>0</v>
      </c>
      <c r="X23" s="41">
        <f>SUM(X24:X31)</f>
        <v>256</v>
      </c>
      <c r="Y23" s="42">
        <f>SUM(Y24:Y31)</f>
        <v>86</v>
      </c>
      <c r="Z23" s="42">
        <f t="shared" ref="Z23:AF23" si="7">SUM(Z24:Z31)</f>
        <v>0</v>
      </c>
      <c r="AA23" s="42">
        <f t="shared" si="7"/>
        <v>14</v>
      </c>
      <c r="AB23" s="42">
        <f t="shared" si="7"/>
        <v>18</v>
      </c>
      <c r="AC23" s="42">
        <f t="shared" si="7"/>
        <v>36</v>
      </c>
      <c r="AD23" s="42">
        <f t="shared" si="7"/>
        <v>6</v>
      </c>
      <c r="AE23" s="42">
        <f t="shared" si="7"/>
        <v>0</v>
      </c>
      <c r="AF23" s="42">
        <f t="shared" si="7"/>
        <v>2</v>
      </c>
      <c r="AG23" s="45">
        <f>SUM(AG24:AG31)</f>
        <v>2</v>
      </c>
      <c r="AH23" s="55"/>
      <c r="AI23" s="56"/>
      <c r="AJ23" s="57"/>
      <c r="AK23" s="58"/>
    </row>
    <row r="24" spans="1:37" s="59" customFormat="1" ht="15.75" x14ac:dyDescent="0.2">
      <c r="A24" s="46" t="s">
        <v>65</v>
      </c>
      <c r="B24" s="47" t="s">
        <v>66</v>
      </c>
      <c r="C24" s="33" t="s">
        <v>76</v>
      </c>
      <c r="D24" s="48"/>
      <c r="E24" s="32"/>
      <c r="F24" s="33">
        <v>3</v>
      </c>
      <c r="G24" s="48">
        <v>36</v>
      </c>
      <c r="H24" s="32">
        <f>X24+AC24</f>
        <v>36</v>
      </c>
      <c r="I24" s="32">
        <f t="shared" ref="I24:I31" si="8">H24-J24-K24-L24-M24</f>
        <v>30</v>
      </c>
      <c r="J24" s="32">
        <f>Y24+AD24</f>
        <v>0</v>
      </c>
      <c r="K24" s="32"/>
      <c r="L24" s="32">
        <f>AA24+AF24</f>
        <v>2</v>
      </c>
      <c r="M24" s="33">
        <f>S24+W24+AB24+AG24</f>
        <v>4</v>
      </c>
      <c r="N24" s="48">
        <v>36</v>
      </c>
      <c r="O24" s="33">
        <f t="shared" ref="O24:O31" si="9">G24-N24</f>
        <v>0</v>
      </c>
      <c r="P24" s="48"/>
      <c r="Q24" s="32"/>
      <c r="R24" s="32"/>
      <c r="S24" s="32"/>
      <c r="T24" s="32"/>
      <c r="U24" s="32"/>
      <c r="V24" s="32"/>
      <c r="W24" s="50"/>
      <c r="X24" s="48">
        <v>36</v>
      </c>
      <c r="Y24" s="32"/>
      <c r="Z24" s="32"/>
      <c r="AA24" s="32">
        <v>2</v>
      </c>
      <c r="AB24" s="32">
        <v>4</v>
      </c>
      <c r="AC24" s="32"/>
      <c r="AD24" s="32"/>
      <c r="AE24" s="32"/>
      <c r="AF24" s="32"/>
      <c r="AG24" s="51"/>
      <c r="AH24" s="60"/>
      <c r="AI24" s="56"/>
      <c r="AJ24" s="57"/>
    </row>
    <row r="25" spans="1:37" s="59" customFormat="1" ht="15.75" x14ac:dyDescent="0.2">
      <c r="A25" s="46" t="s">
        <v>67</v>
      </c>
      <c r="B25" s="61" t="s">
        <v>68</v>
      </c>
      <c r="C25" s="33" t="s">
        <v>39</v>
      </c>
      <c r="D25" s="48"/>
      <c r="E25" s="32">
        <v>3</v>
      </c>
      <c r="F25" s="33"/>
      <c r="G25" s="48">
        <v>34</v>
      </c>
      <c r="H25" s="32">
        <f t="shared" ref="H25:H29" si="10">X25+AC25</f>
        <v>34</v>
      </c>
      <c r="I25" s="32">
        <f t="shared" si="8"/>
        <v>0</v>
      </c>
      <c r="J25" s="32">
        <f t="shared" ref="J25:J29" si="11">Y25+AD25</f>
        <v>30</v>
      </c>
      <c r="K25" s="32"/>
      <c r="L25" s="32">
        <f t="shared" ref="L25:L29" si="12">AA25+AF25</f>
        <v>2</v>
      </c>
      <c r="M25" s="33">
        <f t="shared" ref="M25:M29" si="13">S25+W25+AB25+AG25</f>
        <v>2</v>
      </c>
      <c r="N25" s="48">
        <v>34</v>
      </c>
      <c r="O25" s="33">
        <f t="shared" si="9"/>
        <v>0</v>
      </c>
      <c r="P25" s="48"/>
      <c r="Q25" s="32"/>
      <c r="R25" s="32"/>
      <c r="S25" s="32"/>
      <c r="T25" s="32"/>
      <c r="U25" s="32"/>
      <c r="V25" s="32"/>
      <c r="W25" s="50"/>
      <c r="X25" s="48">
        <v>34</v>
      </c>
      <c r="Y25" s="32">
        <v>30</v>
      </c>
      <c r="Z25" s="32"/>
      <c r="AA25" s="32">
        <v>2</v>
      </c>
      <c r="AB25" s="32">
        <v>2</v>
      </c>
      <c r="AC25" s="32"/>
      <c r="AD25" s="32"/>
      <c r="AE25" s="32"/>
      <c r="AF25" s="32"/>
      <c r="AG25" s="51"/>
      <c r="AH25" s="62"/>
      <c r="AI25" s="56"/>
      <c r="AJ25" s="57"/>
    </row>
    <row r="26" spans="1:37" s="59" customFormat="1" ht="15.75" x14ac:dyDescent="0.2">
      <c r="A26" s="46" t="s">
        <v>69</v>
      </c>
      <c r="B26" s="47" t="s">
        <v>71</v>
      </c>
      <c r="C26" s="33" t="s">
        <v>76</v>
      </c>
      <c r="D26" s="48"/>
      <c r="E26" s="32"/>
      <c r="F26" s="33">
        <v>3</v>
      </c>
      <c r="G26" s="48">
        <v>40</v>
      </c>
      <c r="H26" s="32">
        <f>X26+AC26</f>
        <v>40</v>
      </c>
      <c r="I26" s="32">
        <f>H26-J26-K26-L26-M26</f>
        <v>24</v>
      </c>
      <c r="J26" s="32">
        <f>Y26+AD26</f>
        <v>10</v>
      </c>
      <c r="K26" s="32"/>
      <c r="L26" s="32">
        <f>AA26+AF26</f>
        <v>2</v>
      </c>
      <c r="M26" s="33">
        <f>S26+W26+AB26+AG26</f>
        <v>4</v>
      </c>
      <c r="N26" s="48">
        <v>40</v>
      </c>
      <c r="O26" s="33">
        <f>G26-N26</f>
        <v>0</v>
      </c>
      <c r="P26" s="48"/>
      <c r="Q26" s="32"/>
      <c r="R26" s="32"/>
      <c r="S26" s="32"/>
      <c r="T26" s="32"/>
      <c r="U26" s="32"/>
      <c r="V26" s="32"/>
      <c r="W26" s="50"/>
      <c r="X26" s="48">
        <v>40</v>
      </c>
      <c r="Y26" s="32">
        <v>10</v>
      </c>
      <c r="Z26" s="32"/>
      <c r="AA26" s="32">
        <v>2</v>
      </c>
      <c r="AB26" s="32">
        <v>4</v>
      </c>
      <c r="AC26" s="32"/>
      <c r="AD26" s="32"/>
      <c r="AE26" s="32"/>
      <c r="AF26" s="32"/>
      <c r="AG26" s="51"/>
      <c r="AH26" s="57"/>
      <c r="AI26" s="56"/>
      <c r="AJ26" s="57"/>
    </row>
    <row r="27" spans="1:37" s="59" customFormat="1" ht="15.75" x14ac:dyDescent="0.2">
      <c r="A27" s="46" t="s">
        <v>70</v>
      </c>
      <c r="B27" s="47" t="s">
        <v>54</v>
      </c>
      <c r="C27" s="33" t="s">
        <v>39</v>
      </c>
      <c r="D27" s="48"/>
      <c r="E27" s="32">
        <v>3</v>
      </c>
      <c r="F27" s="33"/>
      <c r="G27" s="48">
        <v>42</v>
      </c>
      <c r="H27" s="32">
        <f t="shared" si="10"/>
        <v>42</v>
      </c>
      <c r="I27" s="32">
        <f t="shared" si="8"/>
        <v>2</v>
      </c>
      <c r="J27" s="32">
        <f t="shared" si="11"/>
        <v>36</v>
      </c>
      <c r="K27" s="32"/>
      <c r="L27" s="32">
        <f t="shared" si="12"/>
        <v>2</v>
      </c>
      <c r="M27" s="33">
        <f t="shared" si="13"/>
        <v>2</v>
      </c>
      <c r="N27" s="48">
        <v>42</v>
      </c>
      <c r="O27" s="33">
        <f t="shared" si="9"/>
        <v>0</v>
      </c>
      <c r="P27" s="48"/>
      <c r="Q27" s="32"/>
      <c r="R27" s="32"/>
      <c r="S27" s="32"/>
      <c r="T27" s="32"/>
      <c r="U27" s="32"/>
      <c r="V27" s="32"/>
      <c r="W27" s="50"/>
      <c r="X27" s="48">
        <v>42</v>
      </c>
      <c r="Y27" s="32">
        <v>36</v>
      </c>
      <c r="Z27" s="32"/>
      <c r="AA27" s="32">
        <v>2</v>
      </c>
      <c r="AB27" s="32">
        <v>2</v>
      </c>
      <c r="AC27" s="32"/>
      <c r="AD27" s="32"/>
      <c r="AE27" s="32"/>
      <c r="AF27" s="32"/>
      <c r="AG27" s="51"/>
      <c r="AH27" s="57"/>
      <c r="AI27" s="56"/>
      <c r="AJ27" s="57"/>
    </row>
    <row r="28" spans="1:37" s="59" customFormat="1" ht="15.75" x14ac:dyDescent="0.2">
      <c r="A28" s="46" t="s">
        <v>72</v>
      </c>
      <c r="B28" s="47" t="s">
        <v>240</v>
      </c>
      <c r="C28" s="33" t="s">
        <v>39</v>
      </c>
      <c r="D28" s="48"/>
      <c r="E28" s="32">
        <v>3</v>
      </c>
      <c r="F28" s="33"/>
      <c r="G28" s="48">
        <v>34</v>
      </c>
      <c r="H28" s="32">
        <f t="shared" si="10"/>
        <v>34</v>
      </c>
      <c r="I28" s="32">
        <f t="shared" si="8"/>
        <v>30</v>
      </c>
      <c r="J28" s="32">
        <f t="shared" si="11"/>
        <v>0</v>
      </c>
      <c r="K28" s="32"/>
      <c r="L28" s="32">
        <f t="shared" si="12"/>
        <v>2</v>
      </c>
      <c r="M28" s="33">
        <f t="shared" si="13"/>
        <v>2</v>
      </c>
      <c r="N28" s="48">
        <v>34</v>
      </c>
      <c r="O28" s="33">
        <f t="shared" si="9"/>
        <v>0</v>
      </c>
      <c r="P28" s="48"/>
      <c r="Q28" s="32"/>
      <c r="R28" s="32"/>
      <c r="S28" s="32"/>
      <c r="T28" s="32"/>
      <c r="U28" s="32"/>
      <c r="V28" s="32"/>
      <c r="W28" s="50"/>
      <c r="X28" s="48">
        <v>34</v>
      </c>
      <c r="Y28" s="32"/>
      <c r="Z28" s="32"/>
      <c r="AA28" s="32">
        <v>2</v>
      </c>
      <c r="AB28" s="32">
        <v>2</v>
      </c>
      <c r="AC28" s="32"/>
      <c r="AD28" s="32"/>
      <c r="AE28" s="32"/>
      <c r="AF28" s="32"/>
      <c r="AG28" s="51"/>
      <c r="AH28" s="57"/>
      <c r="AI28" s="56"/>
      <c r="AJ28" s="57"/>
    </row>
    <row r="29" spans="1:37" s="59" customFormat="1" ht="15.75" x14ac:dyDescent="0.2">
      <c r="A29" s="46" t="s">
        <v>74</v>
      </c>
      <c r="B29" s="47" t="s">
        <v>73</v>
      </c>
      <c r="C29" s="33" t="s">
        <v>39</v>
      </c>
      <c r="D29" s="48"/>
      <c r="E29" s="32">
        <v>3</v>
      </c>
      <c r="F29" s="33"/>
      <c r="G29" s="48">
        <v>34</v>
      </c>
      <c r="H29" s="32">
        <f t="shared" si="10"/>
        <v>34</v>
      </c>
      <c r="I29" s="32">
        <f t="shared" si="8"/>
        <v>20</v>
      </c>
      <c r="J29" s="32">
        <f t="shared" si="11"/>
        <v>10</v>
      </c>
      <c r="K29" s="32"/>
      <c r="L29" s="32">
        <f t="shared" si="12"/>
        <v>2</v>
      </c>
      <c r="M29" s="33">
        <f t="shared" si="13"/>
        <v>2</v>
      </c>
      <c r="N29" s="48">
        <v>34</v>
      </c>
      <c r="O29" s="33">
        <f t="shared" si="9"/>
        <v>0</v>
      </c>
      <c r="P29" s="48"/>
      <c r="Q29" s="32"/>
      <c r="R29" s="32"/>
      <c r="S29" s="32"/>
      <c r="T29" s="32"/>
      <c r="U29" s="32"/>
      <c r="V29" s="32"/>
      <c r="W29" s="33"/>
      <c r="X29" s="48">
        <v>34</v>
      </c>
      <c r="Y29" s="32">
        <v>10</v>
      </c>
      <c r="Z29" s="32"/>
      <c r="AA29" s="32">
        <v>2</v>
      </c>
      <c r="AB29" s="32">
        <v>2</v>
      </c>
      <c r="AC29" s="32"/>
      <c r="AD29" s="32"/>
      <c r="AE29" s="32"/>
      <c r="AF29" s="32"/>
      <c r="AG29" s="51"/>
      <c r="AH29" s="57"/>
      <c r="AI29" s="56"/>
      <c r="AJ29" s="57"/>
    </row>
    <row r="30" spans="1:37" s="59" customFormat="1" ht="15.75" x14ac:dyDescent="0.2">
      <c r="A30" s="46" t="s">
        <v>263</v>
      </c>
      <c r="B30" s="47" t="s">
        <v>268</v>
      </c>
      <c r="C30" s="33" t="s">
        <v>39</v>
      </c>
      <c r="D30" s="48"/>
      <c r="E30" s="32">
        <v>3</v>
      </c>
      <c r="F30" s="33"/>
      <c r="G30" s="48">
        <v>36</v>
      </c>
      <c r="H30" s="32">
        <f t="shared" ref="H30" si="14">X30+AC30+AH30+AM30+AR30+AW30</f>
        <v>36</v>
      </c>
      <c r="I30" s="32">
        <f t="shared" si="8"/>
        <v>32</v>
      </c>
      <c r="J30" s="32">
        <f t="shared" ref="J30" si="15">Y30+AD30+AI30+AN30+AS30+AX30</f>
        <v>0</v>
      </c>
      <c r="K30" s="32"/>
      <c r="L30" s="32">
        <f t="shared" ref="L30" si="16">AA30+AF30+AK30+AP30+AU30+AZ30</f>
        <v>2</v>
      </c>
      <c r="M30" s="33">
        <f t="shared" ref="M30" si="17">S30+W30+AB30+AG30+AL30+AQ30+AV30+BA30</f>
        <v>2</v>
      </c>
      <c r="N30" s="48">
        <v>0</v>
      </c>
      <c r="O30" s="33">
        <f t="shared" si="9"/>
        <v>36</v>
      </c>
      <c r="P30" s="48"/>
      <c r="Q30" s="32"/>
      <c r="R30" s="32"/>
      <c r="S30" s="32"/>
      <c r="T30" s="32"/>
      <c r="U30" s="32"/>
      <c r="V30" s="32"/>
      <c r="W30" s="33"/>
      <c r="X30" s="230">
        <v>36</v>
      </c>
      <c r="Y30" s="32"/>
      <c r="Z30" s="32"/>
      <c r="AA30" s="32">
        <v>2</v>
      </c>
      <c r="AB30" s="32">
        <v>2</v>
      </c>
      <c r="AC30" s="32"/>
      <c r="AD30" s="32"/>
      <c r="AE30" s="32"/>
      <c r="AF30" s="32"/>
      <c r="AG30" s="51"/>
      <c r="AH30" s="57"/>
      <c r="AI30" s="56"/>
      <c r="AJ30" s="57"/>
    </row>
    <row r="31" spans="1:37" s="59" customFormat="1" ht="15.75" x14ac:dyDescent="0.2">
      <c r="A31" s="46" t="s">
        <v>267</v>
      </c>
      <c r="B31" s="47" t="s">
        <v>77</v>
      </c>
      <c r="C31" s="33" t="s">
        <v>39</v>
      </c>
      <c r="D31" s="48"/>
      <c r="E31" s="32">
        <v>4</v>
      </c>
      <c r="F31" s="33"/>
      <c r="G31" s="48">
        <v>36</v>
      </c>
      <c r="H31" s="32">
        <f t="shared" ref="H31" si="18">X31+AC31+AH31+AM31+AR31+AW31</f>
        <v>36</v>
      </c>
      <c r="I31" s="32">
        <f t="shared" si="8"/>
        <v>26</v>
      </c>
      <c r="J31" s="32">
        <f t="shared" ref="J31" si="19">Y31+AD31+AI31+AN31+AS31+AX31</f>
        <v>6</v>
      </c>
      <c r="K31" s="32"/>
      <c r="L31" s="32">
        <f t="shared" ref="L31" si="20">AA31+AF31+AK31+AP31+AU31+AZ31</f>
        <v>2</v>
      </c>
      <c r="M31" s="33">
        <f t="shared" ref="M31" si="21">S31+W31+AB31+AG31+AL31+AQ31+AV31+BA31</f>
        <v>2</v>
      </c>
      <c r="N31" s="48">
        <v>0</v>
      </c>
      <c r="O31" s="33">
        <f t="shared" si="9"/>
        <v>36</v>
      </c>
      <c r="P31" s="48"/>
      <c r="Q31" s="32"/>
      <c r="R31" s="32"/>
      <c r="S31" s="32"/>
      <c r="T31" s="32"/>
      <c r="U31" s="32"/>
      <c r="V31" s="32"/>
      <c r="W31" s="50"/>
      <c r="X31" s="48"/>
      <c r="Y31" s="32"/>
      <c r="Z31" s="32"/>
      <c r="AA31" s="32"/>
      <c r="AB31" s="32"/>
      <c r="AC31" s="32">
        <v>36</v>
      </c>
      <c r="AD31" s="32">
        <v>6</v>
      </c>
      <c r="AE31" s="32"/>
      <c r="AF31" s="32">
        <v>2</v>
      </c>
      <c r="AG31" s="51">
        <v>2</v>
      </c>
      <c r="AH31" s="57"/>
      <c r="AI31" s="56"/>
      <c r="AJ31" s="57"/>
    </row>
    <row r="32" spans="1:37" s="59" customFormat="1" ht="29.25" customHeight="1" x14ac:dyDescent="0.2">
      <c r="A32" s="41" t="s">
        <v>78</v>
      </c>
      <c r="B32" s="42" t="s">
        <v>79</v>
      </c>
      <c r="C32" s="43" t="str">
        <f>CONCATENATE(D32,"/",E32,"/",F32)</f>
        <v>0/3/4</v>
      </c>
      <c r="D32" s="41">
        <f>COUNTIF(D33:D41,3)+COUNTIF(D33:D41,4)+COUNTIF(D33:D41,3.4)*2</f>
        <v>0</v>
      </c>
      <c r="E32" s="42">
        <f>COUNTIF(E33:E41,3)+COUNTIF(E33:E41,4)+COUNTIF(E33:E41,3.4)*2</f>
        <v>3</v>
      </c>
      <c r="F32" s="44">
        <f>COUNTIF(F33:F41,3)+COUNTIF(F33:F41,4)+COUNTIF(F33:F41,3.4)*2</f>
        <v>4</v>
      </c>
      <c r="G32" s="52">
        <f t="shared" ref="G32:O32" si="22">SUM(G33:G41)</f>
        <v>362</v>
      </c>
      <c r="H32" s="53">
        <f t="shared" si="22"/>
        <v>362</v>
      </c>
      <c r="I32" s="53">
        <f t="shared" si="22"/>
        <v>137</v>
      </c>
      <c r="J32" s="53">
        <f t="shared" si="22"/>
        <v>185</v>
      </c>
      <c r="K32" s="53">
        <f t="shared" si="22"/>
        <v>0</v>
      </c>
      <c r="L32" s="53">
        <f t="shared" si="22"/>
        <v>18</v>
      </c>
      <c r="M32" s="54">
        <f t="shared" si="22"/>
        <v>22</v>
      </c>
      <c r="N32" s="52">
        <f t="shared" si="22"/>
        <v>238</v>
      </c>
      <c r="O32" s="54">
        <f t="shared" si="22"/>
        <v>124</v>
      </c>
      <c r="P32" s="52">
        <f t="shared" ref="P32:W32" si="23">SUM(P33:P39)</f>
        <v>0</v>
      </c>
      <c r="Q32" s="53">
        <f t="shared" si="23"/>
        <v>0</v>
      </c>
      <c r="R32" s="53">
        <f t="shared" si="23"/>
        <v>0</v>
      </c>
      <c r="S32" s="53">
        <f t="shared" si="23"/>
        <v>0</v>
      </c>
      <c r="T32" s="53">
        <f t="shared" si="23"/>
        <v>0</v>
      </c>
      <c r="U32" s="53">
        <f t="shared" si="23"/>
        <v>0</v>
      </c>
      <c r="V32" s="53">
        <f t="shared" si="23"/>
        <v>0</v>
      </c>
      <c r="W32" s="54">
        <f t="shared" si="23"/>
        <v>0</v>
      </c>
      <c r="X32" s="52">
        <f t="shared" ref="X32:AG32" si="24">SUM(X33:X41)</f>
        <v>330</v>
      </c>
      <c r="Y32" s="53">
        <f t="shared" si="24"/>
        <v>171</v>
      </c>
      <c r="Z32" s="53">
        <f t="shared" si="24"/>
        <v>0</v>
      </c>
      <c r="AA32" s="53">
        <f t="shared" si="24"/>
        <v>16</v>
      </c>
      <c r="AB32" s="53">
        <f t="shared" si="24"/>
        <v>20</v>
      </c>
      <c r="AC32" s="53">
        <f t="shared" si="24"/>
        <v>32</v>
      </c>
      <c r="AD32" s="53">
        <f t="shared" si="24"/>
        <v>14</v>
      </c>
      <c r="AE32" s="53">
        <f t="shared" si="24"/>
        <v>0</v>
      </c>
      <c r="AF32" s="53">
        <f t="shared" si="24"/>
        <v>2</v>
      </c>
      <c r="AG32" s="54">
        <f t="shared" si="24"/>
        <v>2</v>
      </c>
      <c r="AH32" s="55"/>
      <c r="AI32" s="56"/>
      <c r="AJ32" s="57"/>
      <c r="AK32" s="58"/>
    </row>
    <row r="33" spans="1:38" ht="15.75" x14ac:dyDescent="0.2">
      <c r="A33" s="46" t="s">
        <v>80</v>
      </c>
      <c r="B33" s="61" t="s">
        <v>253</v>
      </c>
      <c r="C33" s="276" t="s">
        <v>76</v>
      </c>
      <c r="D33" s="48"/>
      <c r="E33" s="32"/>
      <c r="F33" s="276">
        <v>3</v>
      </c>
      <c r="G33" s="48">
        <v>34</v>
      </c>
      <c r="H33" s="32">
        <f>X33+AC33</f>
        <v>34</v>
      </c>
      <c r="I33" s="32">
        <f>H33-J33-K33-L33-M33</f>
        <v>18</v>
      </c>
      <c r="J33" s="32">
        <f>Y33+AD33</f>
        <v>12</v>
      </c>
      <c r="K33" s="32"/>
      <c r="L33" s="32">
        <f>AA33+AF33</f>
        <v>2</v>
      </c>
      <c r="M33" s="33">
        <f>S33+W33+AB33+AG33</f>
        <v>2</v>
      </c>
      <c r="N33" s="48">
        <v>34</v>
      </c>
      <c r="O33" s="33">
        <f>G33-N33</f>
        <v>0</v>
      </c>
      <c r="P33" s="48"/>
      <c r="Q33" s="32"/>
      <c r="R33" s="32"/>
      <c r="S33" s="32"/>
      <c r="T33" s="32"/>
      <c r="U33" s="32"/>
      <c r="V33" s="32"/>
      <c r="W33" s="50"/>
      <c r="X33" s="48">
        <v>34</v>
      </c>
      <c r="Y33" s="32">
        <v>12</v>
      </c>
      <c r="Z33" s="32"/>
      <c r="AA33" s="32">
        <v>2</v>
      </c>
      <c r="AB33" s="32">
        <v>2</v>
      </c>
      <c r="AC33" s="32"/>
      <c r="AD33" s="32"/>
      <c r="AE33" s="32"/>
      <c r="AF33" s="32"/>
      <c r="AG33" s="51"/>
      <c r="AH33" s="22"/>
      <c r="AI33" s="56"/>
      <c r="AJ33" s="4"/>
    </row>
    <row r="34" spans="1:38" ht="31.5" x14ac:dyDescent="0.2">
      <c r="A34" s="46" t="s">
        <v>81</v>
      </c>
      <c r="B34" s="61" t="s">
        <v>265</v>
      </c>
      <c r="C34" s="277"/>
      <c r="D34" s="229"/>
      <c r="E34" s="32"/>
      <c r="F34" s="277"/>
      <c r="G34" s="229">
        <v>60</v>
      </c>
      <c r="H34" s="32">
        <f t="shared" ref="H34" si="25">X34+AC34</f>
        <v>60</v>
      </c>
      <c r="I34" s="32">
        <f t="shared" ref="I34" si="26">H34-J34-K34-L34-M34</f>
        <v>2</v>
      </c>
      <c r="J34" s="32">
        <f t="shared" ref="J34" si="27">Y34+AD34</f>
        <v>54</v>
      </c>
      <c r="K34" s="32"/>
      <c r="L34" s="32">
        <f t="shared" ref="L34" si="28">AA34+AF34</f>
        <v>2</v>
      </c>
      <c r="M34" s="33">
        <f t="shared" ref="M34" si="29">S34+W34+AB34+AG34</f>
        <v>2</v>
      </c>
      <c r="N34" s="48">
        <v>0</v>
      </c>
      <c r="O34" s="33">
        <f t="shared" ref="O34" si="30">G34-N34</f>
        <v>60</v>
      </c>
      <c r="P34" s="229"/>
      <c r="Q34" s="32"/>
      <c r="R34" s="32"/>
      <c r="S34" s="32"/>
      <c r="T34" s="32"/>
      <c r="U34" s="32"/>
      <c r="V34" s="32"/>
      <c r="W34" s="50"/>
      <c r="X34" s="229">
        <v>60</v>
      </c>
      <c r="Y34" s="32">
        <v>54</v>
      </c>
      <c r="Z34" s="32"/>
      <c r="AA34" s="32">
        <v>2</v>
      </c>
      <c r="AB34" s="32">
        <v>2</v>
      </c>
      <c r="AC34" s="32"/>
      <c r="AD34" s="32"/>
      <c r="AE34" s="32"/>
      <c r="AF34" s="32"/>
      <c r="AG34" s="51"/>
      <c r="AH34" s="22"/>
      <c r="AI34" s="56"/>
      <c r="AJ34" s="4"/>
    </row>
    <row r="35" spans="1:38" ht="31.5" x14ac:dyDescent="0.2">
      <c r="A35" s="46" t="s">
        <v>82</v>
      </c>
      <c r="B35" s="61" t="s">
        <v>254</v>
      </c>
      <c r="C35" s="276" t="s">
        <v>76</v>
      </c>
      <c r="D35" s="48"/>
      <c r="E35" s="32"/>
      <c r="F35" s="276">
        <v>3</v>
      </c>
      <c r="G35" s="48">
        <v>34</v>
      </c>
      <c r="H35" s="32">
        <f t="shared" ref="H35:H39" si="31">X35+AC35</f>
        <v>34</v>
      </c>
      <c r="I35" s="32">
        <f t="shared" ref="I35:I41" si="32">H35-J35-K35-L35-M35</f>
        <v>14</v>
      </c>
      <c r="J35" s="32">
        <f t="shared" ref="J35:J39" si="33">Y35+AD35</f>
        <v>16</v>
      </c>
      <c r="K35" s="32"/>
      <c r="L35" s="32">
        <f t="shared" ref="L35:L39" si="34">AA35+AF35</f>
        <v>2</v>
      </c>
      <c r="M35" s="33">
        <f t="shared" ref="M35:M39" si="35">S35+W35+AB35+AG35</f>
        <v>2</v>
      </c>
      <c r="N35" s="48">
        <v>34</v>
      </c>
      <c r="O35" s="33">
        <f t="shared" ref="O35:O41" si="36">G35-N35</f>
        <v>0</v>
      </c>
      <c r="P35" s="48"/>
      <c r="Q35" s="32"/>
      <c r="R35" s="32"/>
      <c r="S35" s="32"/>
      <c r="T35" s="32"/>
      <c r="U35" s="32"/>
      <c r="V35" s="32"/>
      <c r="W35" s="50"/>
      <c r="X35" s="48">
        <v>34</v>
      </c>
      <c r="Y35" s="32">
        <v>16</v>
      </c>
      <c r="Z35" s="32"/>
      <c r="AA35" s="32">
        <v>2</v>
      </c>
      <c r="AB35" s="32">
        <v>2</v>
      </c>
      <c r="AC35" s="32"/>
      <c r="AD35" s="32"/>
      <c r="AE35" s="32"/>
      <c r="AF35" s="32"/>
      <c r="AG35" s="51"/>
      <c r="AH35" s="22"/>
      <c r="AI35" s="56"/>
      <c r="AJ35" s="4"/>
    </row>
    <row r="36" spans="1:38" ht="31.5" x14ac:dyDescent="0.2">
      <c r="A36" s="46" t="s">
        <v>83</v>
      </c>
      <c r="B36" s="61" t="s">
        <v>255</v>
      </c>
      <c r="C36" s="277"/>
      <c r="D36" s="48"/>
      <c r="E36" s="32"/>
      <c r="F36" s="277"/>
      <c r="G36" s="48">
        <v>34</v>
      </c>
      <c r="H36" s="32">
        <f t="shared" si="31"/>
        <v>34</v>
      </c>
      <c r="I36" s="32">
        <f t="shared" si="32"/>
        <v>18</v>
      </c>
      <c r="J36" s="32">
        <f t="shared" si="33"/>
        <v>12</v>
      </c>
      <c r="K36" s="32"/>
      <c r="L36" s="32">
        <f t="shared" si="34"/>
        <v>2</v>
      </c>
      <c r="M36" s="33">
        <f t="shared" si="35"/>
        <v>2</v>
      </c>
      <c r="N36" s="48">
        <v>34</v>
      </c>
      <c r="O36" s="33">
        <f t="shared" si="36"/>
        <v>0</v>
      </c>
      <c r="P36" s="48"/>
      <c r="Q36" s="32"/>
      <c r="R36" s="32"/>
      <c r="S36" s="32"/>
      <c r="T36" s="32"/>
      <c r="U36" s="32"/>
      <c r="V36" s="32"/>
      <c r="W36" s="50"/>
      <c r="X36" s="48">
        <v>34</v>
      </c>
      <c r="Y36" s="32">
        <v>12</v>
      </c>
      <c r="Z36" s="32"/>
      <c r="AA36" s="32">
        <v>2</v>
      </c>
      <c r="AB36" s="32">
        <v>2</v>
      </c>
      <c r="AC36" s="32"/>
      <c r="AD36" s="32"/>
      <c r="AE36" s="32"/>
      <c r="AF36" s="32"/>
      <c r="AG36" s="51"/>
      <c r="AH36" s="22"/>
      <c r="AI36" s="56"/>
      <c r="AJ36" s="4"/>
    </row>
    <row r="37" spans="1:38" ht="15.75" x14ac:dyDescent="0.2">
      <c r="A37" s="46" t="s">
        <v>84</v>
      </c>
      <c r="B37" s="61" t="s">
        <v>256</v>
      </c>
      <c r="C37" s="33" t="s">
        <v>76</v>
      </c>
      <c r="D37" s="48"/>
      <c r="E37" s="32"/>
      <c r="F37" s="33">
        <v>3</v>
      </c>
      <c r="G37" s="48">
        <v>34</v>
      </c>
      <c r="H37" s="32">
        <f t="shared" si="31"/>
        <v>34</v>
      </c>
      <c r="I37" s="32">
        <f t="shared" si="32"/>
        <v>7</v>
      </c>
      <c r="J37" s="32">
        <f t="shared" si="33"/>
        <v>21</v>
      </c>
      <c r="K37" s="32"/>
      <c r="L37" s="32">
        <f t="shared" si="34"/>
        <v>2</v>
      </c>
      <c r="M37" s="33">
        <f t="shared" si="35"/>
        <v>4</v>
      </c>
      <c r="N37" s="48">
        <v>34</v>
      </c>
      <c r="O37" s="33">
        <f t="shared" si="36"/>
        <v>0</v>
      </c>
      <c r="P37" s="48"/>
      <c r="Q37" s="32"/>
      <c r="R37" s="32"/>
      <c r="S37" s="32"/>
      <c r="T37" s="32"/>
      <c r="U37" s="32"/>
      <c r="V37" s="32"/>
      <c r="W37" s="50"/>
      <c r="X37" s="48">
        <v>34</v>
      </c>
      <c r="Y37" s="32">
        <v>21</v>
      </c>
      <c r="Z37" s="32"/>
      <c r="AA37" s="32">
        <v>2</v>
      </c>
      <c r="AB37" s="32">
        <v>4</v>
      </c>
      <c r="AC37" s="32"/>
      <c r="AD37" s="32"/>
      <c r="AE37" s="32"/>
      <c r="AF37" s="32"/>
      <c r="AG37" s="51"/>
      <c r="AH37" s="22"/>
      <c r="AI37" s="56"/>
      <c r="AJ37" s="4"/>
    </row>
    <row r="38" spans="1:38" ht="15.75" x14ac:dyDescent="0.2">
      <c r="A38" s="46" t="s">
        <v>85</v>
      </c>
      <c r="B38" s="61" t="s">
        <v>283</v>
      </c>
      <c r="C38" s="33" t="s">
        <v>76</v>
      </c>
      <c r="D38" s="48"/>
      <c r="E38" s="32"/>
      <c r="F38" s="33">
        <v>3</v>
      </c>
      <c r="G38" s="48">
        <v>68</v>
      </c>
      <c r="H38" s="32">
        <f t="shared" si="31"/>
        <v>68</v>
      </c>
      <c r="I38" s="32">
        <f t="shared" si="32"/>
        <v>38</v>
      </c>
      <c r="J38" s="32">
        <f t="shared" si="33"/>
        <v>24</v>
      </c>
      <c r="K38" s="32"/>
      <c r="L38" s="32">
        <f t="shared" si="34"/>
        <v>2</v>
      </c>
      <c r="M38" s="33">
        <f t="shared" si="35"/>
        <v>4</v>
      </c>
      <c r="N38" s="48">
        <v>68</v>
      </c>
      <c r="O38" s="33">
        <f t="shared" si="36"/>
        <v>0</v>
      </c>
      <c r="P38" s="48"/>
      <c r="Q38" s="32"/>
      <c r="R38" s="32"/>
      <c r="S38" s="32"/>
      <c r="T38" s="32"/>
      <c r="U38" s="32"/>
      <c r="V38" s="32"/>
      <c r="W38" s="50"/>
      <c r="X38" s="48">
        <v>68</v>
      </c>
      <c r="Y38" s="32">
        <v>24</v>
      </c>
      <c r="Z38" s="32"/>
      <c r="AA38" s="32">
        <v>2</v>
      </c>
      <c r="AB38" s="32">
        <v>4</v>
      </c>
      <c r="AC38" s="32"/>
      <c r="AD38" s="32"/>
      <c r="AE38" s="32"/>
      <c r="AF38" s="32"/>
      <c r="AG38" s="51"/>
      <c r="AH38" s="22"/>
      <c r="AI38" s="56"/>
      <c r="AJ38" s="4"/>
    </row>
    <row r="39" spans="1:38" ht="15.75" x14ac:dyDescent="0.2">
      <c r="A39" s="46" t="s">
        <v>86</v>
      </c>
      <c r="B39" s="61" t="s">
        <v>257</v>
      </c>
      <c r="C39" s="33" t="s">
        <v>39</v>
      </c>
      <c r="D39" s="48"/>
      <c r="E39" s="32">
        <v>3</v>
      </c>
      <c r="F39" s="33"/>
      <c r="G39" s="48">
        <v>34</v>
      </c>
      <c r="H39" s="32">
        <f t="shared" si="31"/>
        <v>34</v>
      </c>
      <c r="I39" s="32">
        <f t="shared" si="32"/>
        <v>18</v>
      </c>
      <c r="J39" s="32">
        <f t="shared" si="33"/>
        <v>12</v>
      </c>
      <c r="K39" s="32"/>
      <c r="L39" s="32">
        <f t="shared" si="34"/>
        <v>2</v>
      </c>
      <c r="M39" s="33">
        <f t="shared" si="35"/>
        <v>2</v>
      </c>
      <c r="N39" s="48">
        <v>34</v>
      </c>
      <c r="O39" s="33">
        <f t="shared" si="36"/>
        <v>0</v>
      </c>
      <c r="P39" s="48"/>
      <c r="Q39" s="32"/>
      <c r="R39" s="32"/>
      <c r="S39" s="32"/>
      <c r="T39" s="32"/>
      <c r="U39" s="32"/>
      <c r="V39" s="32"/>
      <c r="W39" s="50"/>
      <c r="X39" s="48">
        <v>34</v>
      </c>
      <c r="Y39" s="32">
        <v>12</v>
      </c>
      <c r="Z39" s="32"/>
      <c r="AA39" s="32">
        <v>2</v>
      </c>
      <c r="AB39" s="32">
        <v>2</v>
      </c>
      <c r="AC39" s="32"/>
      <c r="AD39" s="32"/>
      <c r="AE39" s="32"/>
      <c r="AF39" s="32"/>
      <c r="AG39" s="51"/>
      <c r="AH39" s="22"/>
      <c r="AI39" s="56"/>
      <c r="AJ39" s="4"/>
    </row>
    <row r="40" spans="1:38" ht="15.75" x14ac:dyDescent="0.2">
      <c r="A40" s="46" t="s">
        <v>264</v>
      </c>
      <c r="B40" s="61" t="s">
        <v>270</v>
      </c>
      <c r="C40" s="33" t="s">
        <v>39</v>
      </c>
      <c r="D40" s="48"/>
      <c r="E40" s="32">
        <v>3</v>
      </c>
      <c r="F40" s="33"/>
      <c r="G40" s="48">
        <v>32</v>
      </c>
      <c r="H40" s="32">
        <f t="shared" ref="H40:H41" si="37">X40+AC40+AH40+AM40+AR40+AW40</f>
        <v>32</v>
      </c>
      <c r="I40" s="32">
        <f t="shared" si="32"/>
        <v>8</v>
      </c>
      <c r="J40" s="32">
        <f t="shared" ref="J40:J41" si="38">Y40+AD40+AI40+AN40+AS40+AX40</f>
        <v>20</v>
      </c>
      <c r="K40" s="32"/>
      <c r="L40" s="32">
        <f t="shared" ref="L40:L41" si="39">AA40+AF40+AK40+AP40+AU40+AZ40</f>
        <v>2</v>
      </c>
      <c r="M40" s="33">
        <f t="shared" ref="M40:M41" si="40">S40+W40+AB40+AG40+AL40+AQ40+AV40+BA40</f>
        <v>2</v>
      </c>
      <c r="N40" s="48">
        <v>0</v>
      </c>
      <c r="O40" s="33">
        <f t="shared" si="36"/>
        <v>32</v>
      </c>
      <c r="P40" s="48"/>
      <c r="Q40" s="32"/>
      <c r="R40" s="32"/>
      <c r="S40" s="32"/>
      <c r="T40" s="32"/>
      <c r="U40" s="32"/>
      <c r="V40" s="32"/>
      <c r="W40" s="50"/>
      <c r="X40" s="48">
        <v>32</v>
      </c>
      <c r="Y40" s="32">
        <v>20</v>
      </c>
      <c r="Z40" s="32"/>
      <c r="AA40" s="32">
        <v>2</v>
      </c>
      <c r="AB40" s="32">
        <v>2</v>
      </c>
      <c r="AC40" s="32"/>
      <c r="AD40" s="32"/>
      <c r="AE40" s="32"/>
      <c r="AF40" s="32"/>
      <c r="AG40" s="51"/>
      <c r="AH40" s="22"/>
      <c r="AI40" s="56"/>
      <c r="AJ40" s="4"/>
    </row>
    <row r="41" spans="1:38" ht="15.75" x14ac:dyDescent="0.2">
      <c r="A41" s="46" t="s">
        <v>269</v>
      </c>
      <c r="B41" s="61" t="s">
        <v>271</v>
      </c>
      <c r="C41" s="33" t="s">
        <v>39</v>
      </c>
      <c r="D41" s="65"/>
      <c r="E41" s="66">
        <v>4</v>
      </c>
      <c r="F41" s="231"/>
      <c r="G41" s="48">
        <v>32</v>
      </c>
      <c r="H41" s="32">
        <f t="shared" si="37"/>
        <v>32</v>
      </c>
      <c r="I41" s="32">
        <f t="shared" si="32"/>
        <v>14</v>
      </c>
      <c r="J41" s="32">
        <f t="shared" si="38"/>
        <v>14</v>
      </c>
      <c r="K41" s="67"/>
      <c r="L41" s="32">
        <f t="shared" si="39"/>
        <v>2</v>
      </c>
      <c r="M41" s="33">
        <f t="shared" si="40"/>
        <v>2</v>
      </c>
      <c r="N41" s="48">
        <v>0</v>
      </c>
      <c r="O41" s="33">
        <f t="shared" si="36"/>
        <v>32</v>
      </c>
      <c r="P41" s="65"/>
      <c r="Q41" s="68"/>
      <c r="R41" s="68"/>
      <c r="S41" s="68"/>
      <c r="T41" s="68"/>
      <c r="U41" s="68"/>
      <c r="V41" s="68"/>
      <c r="W41" s="69"/>
      <c r="X41" s="70"/>
      <c r="Y41" s="66"/>
      <c r="Z41" s="66"/>
      <c r="AA41" s="66"/>
      <c r="AB41" s="66"/>
      <c r="AC41" s="66">
        <v>32</v>
      </c>
      <c r="AD41" s="66">
        <v>14</v>
      </c>
      <c r="AE41" s="66"/>
      <c r="AF41" s="66">
        <v>2</v>
      </c>
      <c r="AG41" s="51">
        <v>2</v>
      </c>
      <c r="AH41" s="22"/>
      <c r="AI41" s="56"/>
      <c r="AJ41" s="4"/>
    </row>
    <row r="42" spans="1:38" s="84" customFormat="1" ht="24.75" customHeight="1" x14ac:dyDescent="0.25">
      <c r="A42" s="73"/>
      <c r="B42" s="74" t="s">
        <v>87</v>
      </c>
      <c r="C42" s="43" t="str">
        <f>CONCATENATE(D42,"/",E42,"/",F42)</f>
        <v>0/9/6</v>
      </c>
      <c r="D42" s="75">
        <f t="shared" ref="D42:AG42" si="41">D23+D32</f>
        <v>0</v>
      </c>
      <c r="E42" s="76">
        <f t="shared" si="41"/>
        <v>9</v>
      </c>
      <c r="F42" s="77">
        <f t="shared" si="41"/>
        <v>6</v>
      </c>
      <c r="G42" s="75">
        <f>G23+G32</f>
        <v>654</v>
      </c>
      <c r="H42" s="76">
        <f t="shared" si="41"/>
        <v>654</v>
      </c>
      <c r="I42" s="76">
        <f t="shared" si="41"/>
        <v>301</v>
      </c>
      <c r="J42" s="76">
        <f t="shared" si="41"/>
        <v>277</v>
      </c>
      <c r="K42" s="76">
        <f t="shared" si="41"/>
        <v>0</v>
      </c>
      <c r="L42" s="76">
        <f>L23+L32</f>
        <v>34</v>
      </c>
      <c r="M42" s="77">
        <f>M23+M32</f>
        <v>42</v>
      </c>
      <c r="N42" s="78">
        <f t="shared" si="41"/>
        <v>458</v>
      </c>
      <c r="O42" s="79">
        <f t="shared" si="41"/>
        <v>196</v>
      </c>
      <c r="P42" s="75">
        <f t="shared" si="41"/>
        <v>0</v>
      </c>
      <c r="Q42" s="76">
        <f t="shared" si="41"/>
        <v>0</v>
      </c>
      <c r="R42" s="76">
        <f t="shared" si="41"/>
        <v>0</v>
      </c>
      <c r="S42" s="76">
        <f t="shared" si="41"/>
        <v>0</v>
      </c>
      <c r="T42" s="76">
        <f t="shared" si="41"/>
        <v>0</v>
      </c>
      <c r="U42" s="76">
        <f t="shared" si="41"/>
        <v>0</v>
      </c>
      <c r="V42" s="76">
        <f t="shared" si="41"/>
        <v>0</v>
      </c>
      <c r="W42" s="79">
        <f t="shared" si="41"/>
        <v>0</v>
      </c>
      <c r="X42" s="75">
        <f t="shared" si="41"/>
        <v>586</v>
      </c>
      <c r="Y42" s="76">
        <f t="shared" si="41"/>
        <v>257</v>
      </c>
      <c r="Z42" s="76">
        <f t="shared" si="41"/>
        <v>0</v>
      </c>
      <c r="AA42" s="76">
        <f t="shared" si="41"/>
        <v>30</v>
      </c>
      <c r="AB42" s="76">
        <f t="shared" si="41"/>
        <v>38</v>
      </c>
      <c r="AC42" s="76">
        <f t="shared" si="41"/>
        <v>68</v>
      </c>
      <c r="AD42" s="76">
        <f t="shared" si="41"/>
        <v>20</v>
      </c>
      <c r="AE42" s="76">
        <f t="shared" si="41"/>
        <v>0</v>
      </c>
      <c r="AF42" s="76">
        <f t="shared" si="41"/>
        <v>4</v>
      </c>
      <c r="AG42" s="79">
        <f t="shared" si="41"/>
        <v>4</v>
      </c>
      <c r="AH42" s="80"/>
      <c r="AI42" s="81"/>
      <c r="AJ42" s="82"/>
      <c r="AK42" s="83"/>
    </row>
    <row r="43" spans="1:38" ht="32.25" customHeight="1" x14ac:dyDescent="0.2">
      <c r="A43" s="41" t="s">
        <v>88</v>
      </c>
      <c r="B43" s="85" t="s">
        <v>258</v>
      </c>
      <c r="C43" s="43" t="str">
        <f>CONCATENATE(D43,"/",E43,"/",F43)</f>
        <v>0/0/2</v>
      </c>
      <c r="D43" s="41">
        <f>COUNTIF(D44:D48,3)+COUNTIF(D44:D48,4)+COUNTIF(D44:D48,3.4)*2</f>
        <v>0</v>
      </c>
      <c r="E43" s="42">
        <f t="shared" ref="E43:F43" si="42">COUNTIF(E44:E48,3)+COUNTIF(E44:E48,4)+COUNTIF(E44:E48,3.4)*2</f>
        <v>0</v>
      </c>
      <c r="F43" s="44">
        <f t="shared" si="42"/>
        <v>2</v>
      </c>
      <c r="G43" s="86">
        <f>SUM(G44:G48)</f>
        <v>582</v>
      </c>
      <c r="H43" s="53">
        <f t="shared" ref="H43:AG43" si="43">SUM(H44:H48)</f>
        <v>582</v>
      </c>
      <c r="I43" s="53">
        <f t="shared" si="43"/>
        <v>66</v>
      </c>
      <c r="J43" s="53">
        <f t="shared" si="43"/>
        <v>34</v>
      </c>
      <c r="K43" s="53">
        <f t="shared" si="43"/>
        <v>0</v>
      </c>
      <c r="L43" s="53">
        <f t="shared" si="43"/>
        <v>4</v>
      </c>
      <c r="M43" s="53">
        <f t="shared" si="43"/>
        <v>10</v>
      </c>
      <c r="N43" s="52">
        <f t="shared" si="43"/>
        <v>550</v>
      </c>
      <c r="O43" s="54">
        <f t="shared" si="43"/>
        <v>32</v>
      </c>
      <c r="P43" s="52">
        <f t="shared" si="43"/>
        <v>0</v>
      </c>
      <c r="Q43" s="53">
        <f t="shared" si="43"/>
        <v>0</v>
      </c>
      <c r="R43" s="53">
        <f t="shared" si="43"/>
        <v>0</v>
      </c>
      <c r="S43" s="53">
        <f t="shared" si="43"/>
        <v>0</v>
      </c>
      <c r="T43" s="53">
        <f t="shared" si="43"/>
        <v>0</v>
      </c>
      <c r="U43" s="53">
        <f t="shared" si="43"/>
        <v>0</v>
      </c>
      <c r="V43" s="53">
        <f t="shared" si="43"/>
        <v>0</v>
      </c>
      <c r="W43" s="53">
        <f t="shared" si="43"/>
        <v>0</v>
      </c>
      <c r="X43" s="52">
        <f t="shared" si="43"/>
        <v>0</v>
      </c>
      <c r="Y43" s="53">
        <f t="shared" si="43"/>
        <v>0</v>
      </c>
      <c r="Z43" s="53">
        <f t="shared" si="43"/>
        <v>0</v>
      </c>
      <c r="AA43" s="53">
        <f t="shared" si="43"/>
        <v>0</v>
      </c>
      <c r="AB43" s="53">
        <f t="shared" si="43"/>
        <v>0</v>
      </c>
      <c r="AC43" s="53">
        <f>SUM(AC44:AC48)</f>
        <v>582</v>
      </c>
      <c r="AD43" s="53">
        <f t="shared" si="43"/>
        <v>34</v>
      </c>
      <c r="AE43" s="53">
        <f t="shared" si="43"/>
        <v>0</v>
      </c>
      <c r="AF43" s="53">
        <f t="shared" si="43"/>
        <v>4</v>
      </c>
      <c r="AG43" s="54">
        <f t="shared" si="43"/>
        <v>10</v>
      </c>
      <c r="AH43" s="63"/>
      <c r="AI43" s="56"/>
      <c r="AJ43" s="4"/>
      <c r="AL43" s="64" t="s">
        <v>89</v>
      </c>
    </row>
    <row r="44" spans="1:38" ht="31.5" x14ac:dyDescent="0.2">
      <c r="A44" s="46" t="s">
        <v>90</v>
      </c>
      <c r="B44" s="61" t="s">
        <v>259</v>
      </c>
      <c r="C44" s="276" t="s">
        <v>76</v>
      </c>
      <c r="D44" s="71"/>
      <c r="E44" s="66"/>
      <c r="F44" s="274">
        <v>4</v>
      </c>
      <c r="G44" s="48">
        <v>76</v>
      </c>
      <c r="H44" s="32">
        <f>X44+AC44</f>
        <v>76</v>
      </c>
      <c r="I44" s="32">
        <f>H44-J44-K44-L44-M44</f>
        <v>48</v>
      </c>
      <c r="J44" s="32">
        <f t="shared" ref="J44:L45" si="44">Y44+AD44</f>
        <v>22</v>
      </c>
      <c r="K44" s="67">
        <f t="shared" si="44"/>
        <v>0</v>
      </c>
      <c r="L44" s="32">
        <f t="shared" si="44"/>
        <v>2</v>
      </c>
      <c r="M44" s="227">
        <f>S44+W44+AB44+AG44</f>
        <v>4</v>
      </c>
      <c r="N44" s="48">
        <v>44</v>
      </c>
      <c r="O44" s="33">
        <f t="shared" ref="O44:O48" si="45">G44-N44</f>
        <v>32</v>
      </c>
      <c r="P44" s="71"/>
      <c r="Q44" s="66"/>
      <c r="R44" s="89"/>
      <c r="S44" s="89"/>
      <c r="T44" s="90"/>
      <c r="U44" s="90"/>
      <c r="V44" s="90"/>
      <c r="W44" s="91"/>
      <c r="X44" s="92"/>
      <c r="Y44" s="93"/>
      <c r="Z44" s="93"/>
      <c r="AA44" s="93"/>
      <c r="AB44" s="93"/>
      <c r="AC44" s="93">
        <v>76</v>
      </c>
      <c r="AD44" s="93">
        <v>22</v>
      </c>
      <c r="AE44" s="93"/>
      <c r="AF44" s="93">
        <v>2</v>
      </c>
      <c r="AG44" s="225">
        <v>4</v>
      </c>
      <c r="AH44" s="63"/>
      <c r="AI44" s="56"/>
      <c r="AJ44" s="4"/>
    </row>
    <row r="45" spans="1:38" ht="47.25" x14ac:dyDescent="0.2">
      <c r="A45" s="46" t="s">
        <v>91</v>
      </c>
      <c r="B45" s="61" t="s">
        <v>260</v>
      </c>
      <c r="C45" s="277"/>
      <c r="D45" s="71"/>
      <c r="E45" s="66"/>
      <c r="F45" s="275"/>
      <c r="G45" s="48">
        <v>32</v>
      </c>
      <c r="H45" s="32">
        <f>X45+AC45</f>
        <v>32</v>
      </c>
      <c r="I45" s="32">
        <f>H45-J45-K45-L45-M45</f>
        <v>18</v>
      </c>
      <c r="J45" s="32">
        <f t="shared" si="44"/>
        <v>12</v>
      </c>
      <c r="K45" s="67">
        <f t="shared" si="44"/>
        <v>0</v>
      </c>
      <c r="L45" s="32">
        <f t="shared" si="44"/>
        <v>2</v>
      </c>
      <c r="M45" s="227">
        <f>S45+W45+AB45+AG45</f>
        <v>0</v>
      </c>
      <c r="N45" s="48">
        <v>32</v>
      </c>
      <c r="O45" s="33">
        <f t="shared" si="45"/>
        <v>0</v>
      </c>
      <c r="P45" s="94"/>
      <c r="Q45" s="95"/>
      <c r="R45" s="95"/>
      <c r="S45" s="95"/>
      <c r="T45" s="95"/>
      <c r="U45" s="95"/>
      <c r="V45" s="95"/>
      <c r="W45" s="96"/>
      <c r="X45" s="94"/>
      <c r="Y45" s="95"/>
      <c r="Z45" s="95"/>
      <c r="AA45" s="95"/>
      <c r="AB45" s="95"/>
      <c r="AC45" s="97">
        <v>32</v>
      </c>
      <c r="AD45" s="95">
        <v>12</v>
      </c>
      <c r="AE45" s="95"/>
      <c r="AF45" s="95">
        <v>2</v>
      </c>
      <c r="AG45" s="226"/>
      <c r="AH45" s="63"/>
      <c r="AI45" s="56"/>
      <c r="AJ45" s="4"/>
    </row>
    <row r="46" spans="1:38" ht="16.5" customHeight="1" x14ac:dyDescent="0.2">
      <c r="A46" s="98" t="s">
        <v>92</v>
      </c>
      <c r="B46" s="99" t="s">
        <v>246</v>
      </c>
      <c r="C46" s="100" t="s">
        <v>245</v>
      </c>
      <c r="D46" s="98"/>
      <c r="E46" s="101"/>
      <c r="F46" s="100"/>
      <c r="G46" s="98">
        <v>180</v>
      </c>
      <c r="H46" s="101">
        <f>X46+AC46</f>
        <v>180</v>
      </c>
      <c r="I46" s="101"/>
      <c r="J46" s="101"/>
      <c r="K46" s="101"/>
      <c r="L46" s="101"/>
      <c r="M46" s="100"/>
      <c r="N46" s="98">
        <v>180</v>
      </c>
      <c r="O46" s="100">
        <f t="shared" si="45"/>
        <v>0</v>
      </c>
      <c r="P46" s="98"/>
      <c r="Q46" s="101"/>
      <c r="R46" s="101"/>
      <c r="S46" s="101"/>
      <c r="T46" s="101"/>
      <c r="U46" s="101"/>
      <c r="V46" s="101"/>
      <c r="W46" s="102"/>
      <c r="X46" s="98"/>
      <c r="Y46" s="101"/>
      <c r="Z46" s="101"/>
      <c r="AA46" s="101"/>
      <c r="AB46" s="101"/>
      <c r="AC46" s="101">
        <v>180</v>
      </c>
      <c r="AD46" s="101"/>
      <c r="AE46" s="101"/>
      <c r="AF46" s="101"/>
      <c r="AG46" s="103"/>
      <c r="AH46" s="63"/>
      <c r="AI46" s="56">
        <f>SUM(G46,G47,G51,G52)</f>
        <v>576</v>
      </c>
      <c r="AJ46" s="4"/>
    </row>
    <row r="47" spans="1:38" ht="15.75" customHeight="1" x14ac:dyDescent="0.2">
      <c r="A47" s="98" t="s">
        <v>94</v>
      </c>
      <c r="B47" s="99" t="s">
        <v>247</v>
      </c>
      <c r="C47" s="100" t="s">
        <v>245</v>
      </c>
      <c r="D47" s="98"/>
      <c r="E47" s="101"/>
      <c r="F47" s="100"/>
      <c r="G47" s="98">
        <v>288</v>
      </c>
      <c r="H47" s="101">
        <f t="shared" ref="H47:H48" si="46">X47+AC47</f>
        <v>288</v>
      </c>
      <c r="I47" s="101"/>
      <c r="J47" s="101"/>
      <c r="K47" s="101"/>
      <c r="L47" s="101"/>
      <c r="M47" s="100"/>
      <c r="N47" s="98">
        <v>288</v>
      </c>
      <c r="O47" s="100">
        <f t="shared" si="45"/>
        <v>0</v>
      </c>
      <c r="P47" s="98"/>
      <c r="Q47" s="101"/>
      <c r="R47" s="101"/>
      <c r="S47" s="101"/>
      <c r="T47" s="101"/>
      <c r="U47" s="101"/>
      <c r="V47" s="101"/>
      <c r="W47" s="102"/>
      <c r="X47" s="98"/>
      <c r="Y47" s="101"/>
      <c r="Z47" s="101"/>
      <c r="AA47" s="101"/>
      <c r="AB47" s="101"/>
      <c r="AC47" s="101">
        <v>288</v>
      </c>
      <c r="AD47" s="101"/>
      <c r="AE47" s="101"/>
      <c r="AF47" s="101"/>
      <c r="AG47" s="103"/>
      <c r="AH47" s="63"/>
      <c r="AI47" s="56">
        <f>G57-576-G55-G48-G53</f>
        <v>2328</v>
      </c>
      <c r="AJ47" s="4"/>
    </row>
    <row r="48" spans="1:38" ht="15.75" customHeight="1" x14ac:dyDescent="0.2">
      <c r="A48" s="98" t="s">
        <v>95</v>
      </c>
      <c r="B48" s="99" t="s">
        <v>248</v>
      </c>
      <c r="C48" s="100" t="s">
        <v>76</v>
      </c>
      <c r="D48" s="98"/>
      <c r="E48" s="101"/>
      <c r="F48" s="100">
        <v>4</v>
      </c>
      <c r="G48" s="98">
        <v>6</v>
      </c>
      <c r="H48" s="101">
        <f t="shared" si="46"/>
        <v>6</v>
      </c>
      <c r="I48" s="101"/>
      <c r="J48" s="101"/>
      <c r="K48" s="101"/>
      <c r="L48" s="101"/>
      <c r="M48" s="100">
        <f>S48+W48+AB48+AG48</f>
        <v>6</v>
      </c>
      <c r="N48" s="98">
        <v>6</v>
      </c>
      <c r="O48" s="100">
        <f t="shared" si="45"/>
        <v>0</v>
      </c>
      <c r="P48" s="98"/>
      <c r="Q48" s="101"/>
      <c r="R48" s="101"/>
      <c r="S48" s="101"/>
      <c r="T48" s="101"/>
      <c r="U48" s="101"/>
      <c r="V48" s="101"/>
      <c r="W48" s="102"/>
      <c r="X48" s="98"/>
      <c r="Y48" s="101"/>
      <c r="Z48" s="101"/>
      <c r="AA48" s="101"/>
      <c r="AB48" s="101"/>
      <c r="AC48" s="101">
        <v>6</v>
      </c>
      <c r="AD48" s="101"/>
      <c r="AE48" s="101"/>
      <c r="AF48" s="101"/>
      <c r="AG48" s="103">
        <v>6</v>
      </c>
      <c r="AH48" s="63"/>
      <c r="AI48" s="56">
        <v>936</v>
      </c>
      <c r="AJ48" s="232">
        <v>0.28999999999999998</v>
      </c>
    </row>
    <row r="49" spans="1:37" ht="31.5" customHeight="1" x14ac:dyDescent="0.2">
      <c r="A49" s="41" t="s">
        <v>266</v>
      </c>
      <c r="B49" s="85" t="s">
        <v>281</v>
      </c>
      <c r="C49" s="43" t="str">
        <f>CONCATENATE(D49,"/",E49,"/",F49)</f>
        <v>0/0/2</v>
      </c>
      <c r="D49" s="41">
        <f>COUNTIF(D50:D53,3)+COUNTIF(D50:D53,4)+COUNTIF(D50:D53,3.4)*2</f>
        <v>0</v>
      </c>
      <c r="E49" s="42">
        <f t="shared" ref="E49:F49" si="47">COUNTIF(E50:E53,3)+COUNTIF(E50:E53,4)+COUNTIF(E50:E53,3.4)*2</f>
        <v>0</v>
      </c>
      <c r="F49" s="44">
        <f t="shared" si="47"/>
        <v>2</v>
      </c>
      <c r="G49" s="86">
        <f>SUM(G50:G53)</f>
        <v>204</v>
      </c>
      <c r="H49" s="53">
        <f>SUM(H50:H53)</f>
        <v>204</v>
      </c>
      <c r="I49" s="53">
        <f t="shared" ref="I49:L49" si="48">SUM(I50:I53)</f>
        <v>60</v>
      </c>
      <c r="J49" s="53">
        <f t="shared" si="48"/>
        <v>22</v>
      </c>
      <c r="K49" s="53">
        <f t="shared" si="48"/>
        <v>0</v>
      </c>
      <c r="L49" s="53">
        <f t="shared" si="48"/>
        <v>4</v>
      </c>
      <c r="M49" s="53">
        <f>SUM(M50:M53)</f>
        <v>10</v>
      </c>
      <c r="N49" s="52">
        <f>SUM(N50:N53)</f>
        <v>0</v>
      </c>
      <c r="O49" s="54">
        <f>SUM(O50:O53)</f>
        <v>204</v>
      </c>
      <c r="P49" s="52">
        <f>SUM(P50:P53)</f>
        <v>0</v>
      </c>
      <c r="Q49" s="53">
        <f>SUM(Q50:Q53)</f>
        <v>0</v>
      </c>
      <c r="R49" s="53">
        <f t="shared" ref="R49:V49" si="49">SUM(R50:R53)</f>
        <v>0</v>
      </c>
      <c r="S49" s="53">
        <f t="shared" si="49"/>
        <v>0</v>
      </c>
      <c r="T49" s="53">
        <f t="shared" si="49"/>
        <v>0</v>
      </c>
      <c r="U49" s="53">
        <f t="shared" si="49"/>
        <v>0</v>
      </c>
      <c r="V49" s="53">
        <f t="shared" si="49"/>
        <v>0</v>
      </c>
      <c r="W49" s="53">
        <f>SUM(W50:W53)</f>
        <v>0</v>
      </c>
      <c r="X49" s="52">
        <f>SUM(X50:X53)</f>
        <v>26</v>
      </c>
      <c r="Y49" s="53">
        <f>SUM(Y50:Y53)</f>
        <v>0</v>
      </c>
      <c r="Z49" s="53">
        <f t="shared" ref="Z49:AF49" si="50">SUM(Z50:Z53)</f>
        <v>0</v>
      </c>
      <c r="AA49" s="53">
        <f t="shared" si="50"/>
        <v>2</v>
      </c>
      <c r="AB49" s="53">
        <f t="shared" si="50"/>
        <v>0</v>
      </c>
      <c r="AC49" s="53">
        <f t="shared" si="50"/>
        <v>178</v>
      </c>
      <c r="AD49" s="53">
        <f t="shared" si="50"/>
        <v>22</v>
      </c>
      <c r="AE49" s="53">
        <f t="shared" si="50"/>
        <v>0</v>
      </c>
      <c r="AF49" s="53">
        <f t="shared" si="50"/>
        <v>2</v>
      </c>
      <c r="AG49" s="54">
        <f>SUM(AG50:AG53)</f>
        <v>10</v>
      </c>
      <c r="AH49" s="63"/>
      <c r="AI49" s="56">
        <f>AI48*AJ49/AJ48</f>
        <v>3227.5862068965521</v>
      </c>
      <c r="AJ49" s="232">
        <v>1</v>
      </c>
    </row>
    <row r="50" spans="1:37" ht="31.5" x14ac:dyDescent="0.2">
      <c r="A50" s="46" t="s">
        <v>272</v>
      </c>
      <c r="B50" s="61" t="s">
        <v>282</v>
      </c>
      <c r="C50" s="87" t="s">
        <v>76</v>
      </c>
      <c r="D50" s="71"/>
      <c r="E50" s="66"/>
      <c r="F50" s="88">
        <v>4</v>
      </c>
      <c r="G50" s="48">
        <v>90</v>
      </c>
      <c r="H50" s="32">
        <f>X50+AC50</f>
        <v>90</v>
      </c>
      <c r="I50" s="32">
        <f>H50-J50-K50-L50-M50</f>
        <v>60</v>
      </c>
      <c r="J50" s="32">
        <f t="shared" ref="J50" si="51">Y50+AD50</f>
        <v>22</v>
      </c>
      <c r="K50" s="67">
        <f t="shared" ref="K50" si="52">Z50+AE50</f>
        <v>0</v>
      </c>
      <c r="L50" s="32">
        <f t="shared" ref="L50" si="53">AA50+AF50</f>
        <v>4</v>
      </c>
      <c r="M50" s="227">
        <f>S50+W50+AB50+AG50</f>
        <v>4</v>
      </c>
      <c r="N50" s="48">
        <v>0</v>
      </c>
      <c r="O50" s="33">
        <f t="shared" ref="O50:O53" si="54">G50-N50</f>
        <v>90</v>
      </c>
      <c r="P50" s="71"/>
      <c r="Q50" s="66"/>
      <c r="R50" s="89"/>
      <c r="S50" s="89"/>
      <c r="T50" s="90"/>
      <c r="U50" s="90"/>
      <c r="V50" s="90"/>
      <c r="W50" s="91"/>
      <c r="X50" s="92">
        <v>26</v>
      </c>
      <c r="Y50" s="93"/>
      <c r="Z50" s="93"/>
      <c r="AA50" s="93">
        <v>2</v>
      </c>
      <c r="AB50" s="93"/>
      <c r="AC50" s="93">
        <v>64</v>
      </c>
      <c r="AD50" s="93">
        <v>22</v>
      </c>
      <c r="AE50" s="93"/>
      <c r="AF50" s="93">
        <v>2</v>
      </c>
      <c r="AG50" s="225">
        <v>4</v>
      </c>
      <c r="AH50" s="63"/>
      <c r="AI50" s="56"/>
      <c r="AJ50" s="4"/>
    </row>
    <row r="51" spans="1:37" ht="16.5" customHeight="1" x14ac:dyDescent="0.2">
      <c r="A51" s="98" t="s">
        <v>273</v>
      </c>
      <c r="B51" s="99" t="s">
        <v>278</v>
      </c>
      <c r="C51" s="100" t="s">
        <v>245</v>
      </c>
      <c r="D51" s="98"/>
      <c r="E51" s="101"/>
      <c r="F51" s="100"/>
      <c r="G51" s="98">
        <v>36</v>
      </c>
      <c r="H51" s="101">
        <f>X51+AC51</f>
        <v>36</v>
      </c>
      <c r="I51" s="101"/>
      <c r="J51" s="101"/>
      <c r="K51" s="101"/>
      <c r="L51" s="101"/>
      <c r="M51" s="100"/>
      <c r="N51" s="98">
        <v>0</v>
      </c>
      <c r="O51" s="100">
        <f t="shared" si="54"/>
        <v>36</v>
      </c>
      <c r="P51" s="98"/>
      <c r="Q51" s="101"/>
      <c r="R51" s="101"/>
      <c r="S51" s="101"/>
      <c r="T51" s="101"/>
      <c r="U51" s="101"/>
      <c r="V51" s="101"/>
      <c r="W51" s="102"/>
      <c r="X51" s="98"/>
      <c r="Y51" s="101"/>
      <c r="Z51" s="101"/>
      <c r="AA51" s="101"/>
      <c r="AB51" s="101"/>
      <c r="AC51" s="101">
        <v>36</v>
      </c>
      <c r="AD51" s="101"/>
      <c r="AE51" s="101"/>
      <c r="AF51" s="101"/>
      <c r="AG51" s="103"/>
      <c r="AH51" s="63"/>
      <c r="AI51" s="56"/>
      <c r="AJ51" s="4"/>
    </row>
    <row r="52" spans="1:37" ht="15.75" customHeight="1" x14ac:dyDescent="0.2">
      <c r="A52" s="98" t="s">
        <v>274</v>
      </c>
      <c r="B52" s="99" t="s">
        <v>279</v>
      </c>
      <c r="C52" s="100" t="s">
        <v>245</v>
      </c>
      <c r="D52" s="98"/>
      <c r="E52" s="101"/>
      <c r="F52" s="100"/>
      <c r="G52" s="98">
        <v>72</v>
      </c>
      <c r="H52" s="101">
        <f t="shared" ref="H52:H53" si="55">X52+AC52</f>
        <v>72</v>
      </c>
      <c r="I52" s="101"/>
      <c r="J52" s="101"/>
      <c r="K52" s="101"/>
      <c r="L52" s="101"/>
      <c r="M52" s="100"/>
      <c r="N52" s="98">
        <v>0</v>
      </c>
      <c r="O52" s="100">
        <f t="shared" si="54"/>
        <v>72</v>
      </c>
      <c r="P52" s="98"/>
      <c r="Q52" s="101"/>
      <c r="R52" s="101"/>
      <c r="S52" s="101"/>
      <c r="T52" s="101"/>
      <c r="U52" s="101"/>
      <c r="V52" s="101"/>
      <c r="W52" s="102"/>
      <c r="X52" s="98"/>
      <c r="Y52" s="101"/>
      <c r="Z52" s="101"/>
      <c r="AA52" s="101"/>
      <c r="AB52" s="101"/>
      <c r="AC52" s="101">
        <v>72</v>
      </c>
      <c r="AD52" s="101"/>
      <c r="AE52" s="101"/>
      <c r="AF52" s="101"/>
      <c r="AG52" s="103"/>
      <c r="AH52" s="63"/>
      <c r="AI52" s="56"/>
      <c r="AJ52" s="4"/>
    </row>
    <row r="53" spans="1:37" ht="15.75" customHeight="1" x14ac:dyDescent="0.2">
      <c r="A53" s="98" t="s">
        <v>275</v>
      </c>
      <c r="B53" s="99" t="s">
        <v>280</v>
      </c>
      <c r="C53" s="100" t="s">
        <v>76</v>
      </c>
      <c r="D53" s="98"/>
      <c r="E53" s="101"/>
      <c r="F53" s="100">
        <v>4</v>
      </c>
      <c r="G53" s="98">
        <v>6</v>
      </c>
      <c r="H53" s="101">
        <f t="shared" si="55"/>
        <v>6</v>
      </c>
      <c r="I53" s="101"/>
      <c r="J53" s="101"/>
      <c r="K53" s="101"/>
      <c r="L53" s="101"/>
      <c r="M53" s="100">
        <f>S53+W53+AB53+AG53</f>
        <v>6</v>
      </c>
      <c r="N53" s="98">
        <v>0</v>
      </c>
      <c r="O53" s="100">
        <f t="shared" si="54"/>
        <v>6</v>
      </c>
      <c r="P53" s="98"/>
      <c r="Q53" s="101"/>
      <c r="R53" s="101"/>
      <c r="S53" s="101"/>
      <c r="T53" s="101"/>
      <c r="U53" s="101"/>
      <c r="V53" s="101"/>
      <c r="W53" s="102"/>
      <c r="X53" s="98"/>
      <c r="Y53" s="101"/>
      <c r="Z53" s="101"/>
      <c r="AA53" s="101"/>
      <c r="AB53" s="101"/>
      <c r="AC53" s="101">
        <v>6</v>
      </c>
      <c r="AD53" s="101"/>
      <c r="AE53" s="101"/>
      <c r="AF53" s="101"/>
      <c r="AG53" s="103">
        <v>6</v>
      </c>
      <c r="AH53" s="63"/>
      <c r="AI53" s="56"/>
      <c r="AJ53" s="4"/>
    </row>
    <row r="54" spans="1:37" s="84" customFormat="1" ht="24.75" customHeight="1" x14ac:dyDescent="0.25">
      <c r="A54" s="73"/>
      <c r="B54" s="74" t="s">
        <v>96</v>
      </c>
      <c r="C54" s="43" t="str">
        <f>CONCATENATE(D54,"/",E54,"/",F54)</f>
        <v>0/0/4</v>
      </c>
      <c r="D54" s="78">
        <f>D43</f>
        <v>0</v>
      </c>
      <c r="E54" s="76">
        <f>E43</f>
        <v>0</v>
      </c>
      <c r="F54" s="79">
        <f>F43+F49</f>
        <v>4</v>
      </c>
      <c r="G54" s="78">
        <f>G43+G49</f>
        <v>786</v>
      </c>
      <c r="H54" s="76">
        <f>H43+H49</f>
        <v>786</v>
      </c>
      <c r="I54" s="76">
        <f t="shared" ref="I54:L54" si="56">I43+I49</f>
        <v>126</v>
      </c>
      <c r="J54" s="76">
        <f t="shared" si="56"/>
        <v>56</v>
      </c>
      <c r="K54" s="76">
        <f t="shared" si="56"/>
        <v>0</v>
      </c>
      <c r="L54" s="76">
        <f t="shared" si="56"/>
        <v>8</v>
      </c>
      <c r="M54" s="79">
        <f>M43+M49</f>
        <v>20</v>
      </c>
      <c r="N54" s="78">
        <f>N43+N49</f>
        <v>550</v>
      </c>
      <c r="O54" s="79">
        <f>O43+O49</f>
        <v>236</v>
      </c>
      <c r="P54" s="78">
        <f>P43+P49</f>
        <v>0</v>
      </c>
      <c r="Q54" s="76">
        <f t="shared" ref="Q54:V54" si="57">Q43+Q49</f>
        <v>0</v>
      </c>
      <c r="R54" s="76">
        <f t="shared" si="57"/>
        <v>0</v>
      </c>
      <c r="S54" s="76">
        <f t="shared" si="57"/>
        <v>0</v>
      </c>
      <c r="T54" s="76">
        <f t="shared" si="57"/>
        <v>0</v>
      </c>
      <c r="U54" s="76">
        <f t="shared" si="57"/>
        <v>0</v>
      </c>
      <c r="V54" s="76">
        <f t="shared" si="57"/>
        <v>0</v>
      </c>
      <c r="W54" s="79">
        <f>W43+W49</f>
        <v>0</v>
      </c>
      <c r="X54" s="78">
        <f>X43+X49</f>
        <v>26</v>
      </c>
      <c r="Y54" s="76">
        <f t="shared" ref="Y54:AF54" si="58">Y43+Y49</f>
        <v>0</v>
      </c>
      <c r="Z54" s="76">
        <f t="shared" si="58"/>
        <v>0</v>
      </c>
      <c r="AA54" s="76">
        <f t="shared" si="58"/>
        <v>2</v>
      </c>
      <c r="AB54" s="76">
        <f t="shared" si="58"/>
        <v>0</v>
      </c>
      <c r="AC54" s="76">
        <f t="shared" si="58"/>
        <v>760</v>
      </c>
      <c r="AD54" s="76">
        <f t="shared" si="58"/>
        <v>56</v>
      </c>
      <c r="AE54" s="76">
        <f t="shared" si="58"/>
        <v>0</v>
      </c>
      <c r="AF54" s="76">
        <f t="shared" si="58"/>
        <v>6</v>
      </c>
      <c r="AG54" s="79">
        <f>AG43+AG49</f>
        <v>20</v>
      </c>
      <c r="AH54" s="80"/>
      <c r="AI54" s="81"/>
      <c r="AJ54" s="82"/>
      <c r="AK54" s="83"/>
    </row>
    <row r="55" spans="1:37" ht="30.75" customHeight="1" x14ac:dyDescent="0.2">
      <c r="A55" s="46" t="s">
        <v>97</v>
      </c>
      <c r="B55" s="47" t="s">
        <v>284</v>
      </c>
      <c r="C55" s="87"/>
      <c r="D55" s="65"/>
      <c r="E55" s="66"/>
      <c r="F55" s="88"/>
      <c r="G55" s="48">
        <v>36</v>
      </c>
      <c r="H55" s="32">
        <f>X55+AC55</f>
        <v>36</v>
      </c>
      <c r="I55" s="32"/>
      <c r="J55" s="32"/>
      <c r="K55" s="67"/>
      <c r="L55" s="32"/>
      <c r="M55" s="33"/>
      <c r="N55" s="48"/>
      <c r="O55" s="33"/>
      <c r="P55" s="65"/>
      <c r="Q55" s="68"/>
      <c r="R55" s="68"/>
      <c r="S55" s="68"/>
      <c r="T55" s="68"/>
      <c r="U55" s="68"/>
      <c r="V55" s="68"/>
      <c r="W55" s="69"/>
      <c r="X55" s="70"/>
      <c r="Y55" s="66"/>
      <c r="Z55" s="66"/>
      <c r="AA55" s="66"/>
      <c r="AB55" s="66"/>
      <c r="AC55" s="66">
        <v>36</v>
      </c>
      <c r="AD55" s="66"/>
      <c r="AE55" s="66"/>
      <c r="AF55" s="66"/>
      <c r="AG55" s="72"/>
      <c r="AH55" s="22"/>
      <c r="AI55" s="56"/>
      <c r="AJ55" s="4"/>
    </row>
    <row r="56" spans="1:37" s="3" customFormat="1" ht="34.5" customHeight="1" thickBot="1" x14ac:dyDescent="0.25">
      <c r="A56" s="104"/>
      <c r="B56" s="105" t="s">
        <v>261</v>
      </c>
      <c r="C56" s="106" t="str">
        <f>_xlfn.CONCAT(D56,"/",E56,"/",F56)</f>
        <v>0/9/10</v>
      </c>
      <c r="D56" s="107">
        <f>D54+D42</f>
        <v>0</v>
      </c>
      <c r="E56" s="108">
        <f>E54+E42</f>
        <v>9</v>
      </c>
      <c r="F56" s="109">
        <f>F54+F42</f>
        <v>10</v>
      </c>
      <c r="G56" s="107">
        <f>G54+G42+G55</f>
        <v>1476</v>
      </c>
      <c r="H56" s="108">
        <f>H54+H42+H55</f>
        <v>1476</v>
      </c>
      <c r="I56" s="108">
        <f>I54+I42</f>
        <v>427</v>
      </c>
      <c r="J56" s="108">
        <f>J54+J42</f>
        <v>333</v>
      </c>
      <c r="K56" s="108">
        <f>K54+K42</f>
        <v>0</v>
      </c>
      <c r="L56" s="108">
        <f>L54+L42</f>
        <v>42</v>
      </c>
      <c r="M56" s="109">
        <f>M54+M42</f>
        <v>62</v>
      </c>
      <c r="N56" s="107">
        <f>N54+N42+N55</f>
        <v>1008</v>
      </c>
      <c r="O56" s="109">
        <f t="shared" ref="O56:AB56" si="59">O54+O42</f>
        <v>432</v>
      </c>
      <c r="P56" s="107">
        <f t="shared" si="59"/>
        <v>0</v>
      </c>
      <c r="Q56" s="108">
        <f t="shared" si="59"/>
        <v>0</v>
      </c>
      <c r="R56" s="108">
        <f t="shared" si="59"/>
        <v>0</v>
      </c>
      <c r="S56" s="108">
        <f t="shared" si="59"/>
        <v>0</v>
      </c>
      <c r="T56" s="108">
        <f t="shared" si="59"/>
        <v>0</v>
      </c>
      <c r="U56" s="108">
        <f t="shared" si="59"/>
        <v>0</v>
      </c>
      <c r="V56" s="108">
        <f t="shared" si="59"/>
        <v>0</v>
      </c>
      <c r="W56" s="109">
        <f t="shared" si="59"/>
        <v>0</v>
      </c>
      <c r="X56" s="107">
        <f t="shared" si="59"/>
        <v>612</v>
      </c>
      <c r="Y56" s="108">
        <f t="shared" si="59"/>
        <v>257</v>
      </c>
      <c r="Z56" s="108">
        <f t="shared" si="59"/>
        <v>0</v>
      </c>
      <c r="AA56" s="108">
        <f t="shared" si="59"/>
        <v>32</v>
      </c>
      <c r="AB56" s="108">
        <f t="shared" si="59"/>
        <v>38</v>
      </c>
      <c r="AC56" s="108">
        <f>AC54+AC42+AC55</f>
        <v>864</v>
      </c>
      <c r="AD56" s="108">
        <f>AD54+AD42</f>
        <v>76</v>
      </c>
      <c r="AE56" s="108">
        <f>AE54+AE42</f>
        <v>0</v>
      </c>
      <c r="AF56" s="108">
        <f>AF54+AF42</f>
        <v>10</v>
      </c>
      <c r="AG56" s="109">
        <f>AG54+AG42</f>
        <v>24</v>
      </c>
      <c r="AH56" s="110"/>
      <c r="AI56" s="111"/>
    </row>
    <row r="57" spans="1:37" s="3" customFormat="1" ht="34.5" customHeight="1" thickBot="1" x14ac:dyDescent="0.25">
      <c r="A57" s="104"/>
      <c r="B57" s="105" t="s">
        <v>262</v>
      </c>
      <c r="C57" s="106" t="str">
        <f>_xlfn.CONCAT(D57,"/",E57,"/",F57)</f>
        <v>2/19/16</v>
      </c>
      <c r="D57" s="107">
        <f t="shared" ref="D57:AG57" si="60">D56+D8</f>
        <v>2</v>
      </c>
      <c r="E57" s="108">
        <f t="shared" si="60"/>
        <v>19</v>
      </c>
      <c r="F57" s="109">
        <f t="shared" si="60"/>
        <v>16</v>
      </c>
      <c r="G57" s="107">
        <f t="shared" si="60"/>
        <v>2952</v>
      </c>
      <c r="H57" s="108">
        <f t="shared" si="60"/>
        <v>2952</v>
      </c>
      <c r="I57" s="108">
        <f t="shared" si="60"/>
        <v>1315</v>
      </c>
      <c r="J57" s="108">
        <f t="shared" si="60"/>
        <v>873</v>
      </c>
      <c r="K57" s="108">
        <f t="shared" si="60"/>
        <v>0</v>
      </c>
      <c r="L57" s="108">
        <f t="shared" si="60"/>
        <v>42</v>
      </c>
      <c r="M57" s="108">
        <f t="shared" si="60"/>
        <v>110</v>
      </c>
      <c r="N57" s="107">
        <f t="shared" si="60"/>
        <v>1008</v>
      </c>
      <c r="O57" s="108">
        <f t="shared" si="60"/>
        <v>432</v>
      </c>
      <c r="P57" s="107">
        <f t="shared" si="60"/>
        <v>612</v>
      </c>
      <c r="Q57" s="108">
        <f t="shared" si="60"/>
        <v>240</v>
      </c>
      <c r="R57" s="108">
        <f t="shared" si="60"/>
        <v>0</v>
      </c>
      <c r="S57" s="108">
        <f t="shared" si="60"/>
        <v>16</v>
      </c>
      <c r="T57" s="108">
        <f t="shared" si="60"/>
        <v>864</v>
      </c>
      <c r="U57" s="108">
        <f t="shared" si="60"/>
        <v>300</v>
      </c>
      <c r="V57" s="108">
        <f t="shared" si="60"/>
        <v>0</v>
      </c>
      <c r="W57" s="108">
        <f t="shared" si="60"/>
        <v>32</v>
      </c>
      <c r="X57" s="107">
        <f t="shared" si="60"/>
        <v>612</v>
      </c>
      <c r="Y57" s="108">
        <f t="shared" si="60"/>
        <v>257</v>
      </c>
      <c r="Z57" s="108">
        <f t="shared" si="60"/>
        <v>0</v>
      </c>
      <c r="AA57" s="108">
        <f t="shared" si="60"/>
        <v>32</v>
      </c>
      <c r="AB57" s="108">
        <f t="shared" si="60"/>
        <v>38</v>
      </c>
      <c r="AC57" s="108">
        <f t="shared" si="60"/>
        <v>864</v>
      </c>
      <c r="AD57" s="108">
        <f t="shared" si="60"/>
        <v>76</v>
      </c>
      <c r="AE57" s="108">
        <f t="shared" si="60"/>
        <v>0</v>
      </c>
      <c r="AF57" s="108">
        <f t="shared" si="60"/>
        <v>10</v>
      </c>
      <c r="AG57" s="109">
        <f t="shared" si="60"/>
        <v>24</v>
      </c>
      <c r="AH57" s="110"/>
      <c r="AI57" s="111"/>
    </row>
    <row r="58" spans="1:37" ht="13.5" thickBot="1" x14ac:dyDescent="0.25"/>
    <row r="59" spans="1:37" ht="12.75" hidden="1" customHeight="1" x14ac:dyDescent="0.2">
      <c r="A59" s="112"/>
      <c r="B59" s="112"/>
      <c r="C59" s="112"/>
      <c r="D59" s="113"/>
      <c r="E59" s="113"/>
      <c r="F59" s="113"/>
      <c r="G59" s="114"/>
      <c r="H59" s="113"/>
      <c r="I59" s="113"/>
      <c r="J59" s="113"/>
      <c r="K59" s="113"/>
      <c r="L59" s="113"/>
      <c r="M59" s="113"/>
      <c r="N59" s="113"/>
      <c r="O59" s="113"/>
      <c r="P59" s="115"/>
      <c r="Q59" s="115"/>
      <c r="R59" s="115"/>
      <c r="S59" s="115"/>
      <c r="T59" s="115"/>
      <c r="U59" s="115"/>
      <c r="V59" s="115"/>
      <c r="W59" s="115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22"/>
      <c r="AI59" s="56"/>
      <c r="AJ59" s="4"/>
    </row>
    <row r="60" spans="1:37" ht="12.75" hidden="1" customHeight="1" x14ac:dyDescent="0.2">
      <c r="A60" s="112"/>
      <c r="B60" s="112"/>
      <c r="C60" s="112"/>
      <c r="D60" s="113"/>
      <c r="E60" s="113"/>
      <c r="F60" s="113"/>
      <c r="G60" s="114"/>
      <c r="H60" s="113"/>
      <c r="I60" s="113"/>
      <c r="J60" s="113"/>
      <c r="K60" s="113"/>
      <c r="L60" s="113"/>
      <c r="M60" s="113"/>
      <c r="N60" s="113"/>
      <c r="O60" s="113"/>
      <c r="P60" s="117"/>
      <c r="Q60" s="117"/>
      <c r="R60" s="117"/>
      <c r="S60" s="117"/>
      <c r="T60" s="117"/>
      <c r="U60" s="117"/>
      <c r="V60" s="117"/>
      <c r="W60" s="117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22"/>
      <c r="AI60" s="56"/>
      <c r="AJ60" s="4"/>
    </row>
    <row r="61" spans="1:37" ht="12.75" hidden="1" customHeight="1" x14ac:dyDescent="0.2">
      <c r="A61" s="112"/>
      <c r="B61" s="112"/>
      <c r="C61" s="118"/>
      <c r="D61" s="119"/>
      <c r="E61" s="119"/>
      <c r="F61" s="119"/>
      <c r="G61" s="120"/>
      <c r="H61" s="113"/>
      <c r="I61" s="113"/>
      <c r="J61" s="113"/>
      <c r="K61" s="113"/>
      <c r="L61" s="113"/>
      <c r="M61" s="113"/>
      <c r="N61" s="113"/>
      <c r="O61" s="113"/>
      <c r="P61" s="121"/>
      <c r="Q61" s="121"/>
      <c r="R61" s="121"/>
      <c r="S61" s="121"/>
      <c r="T61" s="121"/>
      <c r="U61" s="121"/>
      <c r="V61" s="121"/>
      <c r="W61" s="121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22"/>
      <c r="AI61" s="56"/>
      <c r="AJ61" s="4"/>
    </row>
    <row r="62" spans="1:37" ht="24.75" customHeight="1" x14ac:dyDescent="0.2">
      <c r="A62" s="269"/>
      <c r="B62" s="269"/>
      <c r="C62" s="4"/>
      <c r="D62" s="4"/>
      <c r="E62" s="4"/>
      <c r="F62" s="4"/>
      <c r="H62" s="270" t="s">
        <v>98</v>
      </c>
      <c r="I62" s="271" t="s">
        <v>99</v>
      </c>
      <c r="J62" s="271"/>
      <c r="K62" s="271"/>
      <c r="L62" s="271"/>
      <c r="M62" s="271"/>
      <c r="N62" s="123"/>
      <c r="O62" s="124"/>
      <c r="P62" s="125">
        <f>COUNT(P9:P22)</f>
        <v>13</v>
      </c>
      <c r="Q62" s="126"/>
      <c r="R62" s="126"/>
      <c r="S62" s="126"/>
      <c r="T62" s="127">
        <f>COUNT(T9:T22)</f>
        <v>13</v>
      </c>
      <c r="U62" s="126"/>
      <c r="V62" s="126"/>
      <c r="W62" s="128"/>
      <c r="X62" s="125">
        <f>COUNT(X24:X29)+COUNT(X33:X39)+COUNT(X44:X45)+COUNT(#REF!)+COUNT(#REF!)+COUNT(#REF!)</f>
        <v>13</v>
      </c>
      <c r="Y62" s="129"/>
      <c r="Z62" s="129"/>
      <c r="AA62" s="129"/>
      <c r="AB62" s="129"/>
      <c r="AC62" s="127">
        <f>COUNT(AC24:AC29)+COUNT(AC33:AC39)+COUNT(AC44:AC45)+COUNT(#REF!)+COUNT(#REF!)+COUNT(#REF!)</f>
        <v>2</v>
      </c>
      <c r="AD62" s="129"/>
      <c r="AE62" s="129"/>
      <c r="AF62" s="129"/>
      <c r="AG62" s="130"/>
      <c r="AH62" s="22"/>
      <c r="AI62" s="56"/>
      <c r="AJ62" s="4"/>
    </row>
    <row r="63" spans="1:37" ht="24.75" customHeight="1" x14ac:dyDescent="0.2">
      <c r="A63" s="269" t="s">
        <v>100</v>
      </c>
      <c r="B63" s="269"/>
      <c r="C63" s="4"/>
      <c r="D63" s="4"/>
      <c r="E63" s="4"/>
      <c r="F63" s="4"/>
      <c r="G63" s="4"/>
      <c r="H63" s="270"/>
      <c r="I63" s="271" t="s">
        <v>101</v>
      </c>
      <c r="J63" s="271"/>
      <c r="K63" s="271"/>
      <c r="L63" s="271"/>
      <c r="M63" s="271"/>
      <c r="N63" s="123"/>
      <c r="O63" s="124"/>
      <c r="P63" s="131">
        <f>COUNT(P46,#REF!,#REF!,#REF!)</f>
        <v>0</v>
      </c>
      <c r="Q63" s="132"/>
      <c r="R63" s="132"/>
      <c r="S63" s="132"/>
      <c r="T63" s="133">
        <f>COUNT(T46,#REF!,#REF!,#REF!)</f>
        <v>0</v>
      </c>
      <c r="U63" s="132"/>
      <c r="V63" s="132"/>
      <c r="W63" s="134"/>
      <c r="X63" s="131">
        <f>COUNT(X46,#REF!,#REF!,#REF!)</f>
        <v>0</v>
      </c>
      <c r="Y63" s="135"/>
      <c r="Z63" s="135"/>
      <c r="AA63" s="135"/>
      <c r="AB63" s="135"/>
      <c r="AC63" s="133">
        <f>COUNT(AC46,#REF!,#REF!,#REF!)</f>
        <v>1</v>
      </c>
      <c r="AD63" s="135"/>
      <c r="AE63" s="135"/>
      <c r="AF63" s="135"/>
      <c r="AG63" s="136"/>
      <c r="AH63" s="22"/>
      <c r="AI63" s="56"/>
      <c r="AJ63" s="4"/>
    </row>
    <row r="64" spans="1:37" ht="24.75" customHeight="1" x14ac:dyDescent="0.2">
      <c r="A64" s="272" t="s">
        <v>102</v>
      </c>
      <c r="B64" s="272"/>
      <c r="C64" s="4"/>
      <c r="D64" s="4"/>
      <c r="E64" s="4"/>
      <c r="F64" s="4"/>
      <c r="G64" s="4"/>
      <c r="H64" s="270"/>
      <c r="I64" s="271" t="s">
        <v>103</v>
      </c>
      <c r="J64" s="271"/>
      <c r="K64" s="271"/>
      <c r="L64" s="271"/>
      <c r="M64" s="271"/>
      <c r="N64" s="138"/>
      <c r="O64" s="139"/>
      <c r="P64" s="131">
        <f>COUNT(P47,#REF!,#REF!,#REF!)</f>
        <v>0</v>
      </c>
      <c r="Q64" s="132"/>
      <c r="R64" s="132"/>
      <c r="S64" s="132"/>
      <c r="T64" s="133">
        <f>COUNT(T47,#REF!,#REF!,#REF!)</f>
        <v>0</v>
      </c>
      <c r="U64" s="132"/>
      <c r="V64" s="132"/>
      <c r="W64" s="134"/>
      <c r="X64" s="131">
        <f>COUNT(X47,#REF!,#REF!,#REF!)</f>
        <v>0</v>
      </c>
      <c r="Y64" s="135"/>
      <c r="Z64" s="135"/>
      <c r="AA64" s="135"/>
      <c r="AB64" s="135"/>
      <c r="AC64" s="133">
        <f>COUNT(AC47,#REF!,#REF!,#REF!)</f>
        <v>1</v>
      </c>
      <c r="AD64" s="135"/>
      <c r="AE64" s="135"/>
      <c r="AF64" s="135"/>
      <c r="AG64" s="136"/>
      <c r="AH64" s="22"/>
      <c r="AI64" s="56"/>
      <c r="AJ64" s="4"/>
    </row>
    <row r="65" spans="1:38" ht="24.75" customHeight="1" x14ac:dyDescent="0.2">
      <c r="A65" s="272" t="s">
        <v>104</v>
      </c>
      <c r="B65" s="272"/>
      <c r="C65" s="4"/>
      <c r="D65" s="4"/>
      <c r="E65" s="4"/>
      <c r="F65" s="4"/>
      <c r="G65" s="4"/>
      <c r="H65" s="270"/>
      <c r="I65" s="271" t="s">
        <v>105</v>
      </c>
      <c r="J65" s="271"/>
      <c r="K65" s="271"/>
      <c r="L65" s="271"/>
      <c r="M65" s="271"/>
      <c r="N65" s="138"/>
      <c r="O65" s="139"/>
      <c r="P65" s="131">
        <f>COUNT(#REF!)</f>
        <v>0</v>
      </c>
      <c r="Q65" s="132"/>
      <c r="R65" s="132"/>
      <c r="S65" s="132"/>
      <c r="T65" s="133">
        <f>COUNT(#REF!)</f>
        <v>0</v>
      </c>
      <c r="U65" s="132"/>
      <c r="V65" s="132"/>
      <c r="W65" s="134"/>
      <c r="X65" s="131">
        <f>COUNT(#REF!)</f>
        <v>0</v>
      </c>
      <c r="Y65" s="135"/>
      <c r="Z65" s="135"/>
      <c r="AA65" s="135"/>
      <c r="AB65" s="135"/>
      <c r="AC65" s="133">
        <f>COUNT(#REF!)</f>
        <v>0</v>
      </c>
      <c r="AD65" s="135"/>
      <c r="AE65" s="135"/>
      <c r="AF65" s="135"/>
      <c r="AG65" s="136"/>
      <c r="AH65" s="22"/>
      <c r="AI65" s="56"/>
      <c r="AJ65" s="4"/>
    </row>
    <row r="66" spans="1:38" ht="24.75" customHeight="1" x14ac:dyDescent="0.2">
      <c r="A66" s="272"/>
      <c r="B66" s="272"/>
      <c r="C66" s="4"/>
      <c r="D66" s="4"/>
      <c r="E66" s="4"/>
      <c r="F66" s="4"/>
      <c r="G66" s="4"/>
      <c r="H66" s="270"/>
      <c r="I66" s="271" t="s">
        <v>106</v>
      </c>
      <c r="J66" s="271"/>
      <c r="K66" s="271"/>
      <c r="L66" s="271"/>
      <c r="M66" s="271"/>
      <c r="N66" s="123"/>
      <c r="O66" s="124"/>
      <c r="P66" s="131">
        <f>COUNTIF($F$9:$F$22,1.2)+COUNTIF($F$9:$F$22,1)</f>
        <v>3</v>
      </c>
      <c r="Q66" s="132"/>
      <c r="R66" s="132"/>
      <c r="S66" s="132"/>
      <c r="T66" s="133">
        <f>COUNTIF($F$9:$F$22,1.2)+COUNTIF($F$9:$F$22,2)</f>
        <v>3</v>
      </c>
      <c r="U66" s="132"/>
      <c r="V66" s="132"/>
      <c r="W66" s="134"/>
      <c r="X66" s="131">
        <f>COUNTIF($F$44:$F$48,3)+COUNTIF($F$24:$F$31,3)+COUNTIF($F$33:$F$41,3)+COUNTIF($F$50:$F$53,3)</f>
        <v>6</v>
      </c>
      <c r="Y66" s="135"/>
      <c r="Z66" s="135"/>
      <c r="AA66" s="135"/>
      <c r="AB66" s="135"/>
      <c r="AC66" s="133">
        <f>COUNTIF($F$44:$F$48,4)+COUNTIF($F$24:$F$31,4)+COUNTIF($F$33:$F$41,4)+COUNTIF($F$50:$F$53,4)</f>
        <v>4</v>
      </c>
      <c r="AD66" s="135"/>
      <c r="AE66" s="135"/>
      <c r="AF66" s="135"/>
      <c r="AG66" s="136"/>
      <c r="AH66" s="22"/>
      <c r="AI66" s="56"/>
      <c r="AJ66" s="4"/>
    </row>
    <row r="67" spans="1:38" ht="24.75" customHeight="1" x14ac:dyDescent="0.2">
      <c r="A67" s="272"/>
      <c r="B67" s="272"/>
      <c r="C67" s="4"/>
      <c r="D67" s="4"/>
      <c r="E67" s="4"/>
      <c r="F67" s="4"/>
      <c r="G67" s="4"/>
      <c r="H67" s="270"/>
      <c r="I67" s="271" t="s">
        <v>107</v>
      </c>
      <c r="J67" s="271"/>
      <c r="K67" s="271"/>
      <c r="L67" s="271"/>
      <c r="M67" s="271"/>
      <c r="N67" s="123"/>
      <c r="O67" s="124"/>
      <c r="P67" s="131">
        <f>COUNTIF($E$9:$E$22,1.2)+COUNTIF($E$9:$E$22,1)</f>
        <v>1</v>
      </c>
      <c r="Q67" s="132"/>
      <c r="R67" s="132"/>
      <c r="S67" s="132"/>
      <c r="T67" s="133">
        <f>COUNTIF($E$9:$E$22,1.2)+COUNTIF($E$9:$E$22,2)</f>
        <v>9</v>
      </c>
      <c r="U67" s="132"/>
      <c r="V67" s="132"/>
      <c r="W67" s="134"/>
      <c r="X67" s="131">
        <f>COUNTIF($E$44:$E$45,3)+COUNTIF($E$24:$E$31,3)+COUNTIF($E$33:$E$41,3)</f>
        <v>7</v>
      </c>
      <c r="Y67" s="135"/>
      <c r="Z67" s="135"/>
      <c r="AA67" s="135"/>
      <c r="AB67" s="135"/>
      <c r="AC67" s="133">
        <f>COUNTIF($E$44:$E$45,4)+COUNTIF($E$24:$E$31,4)+COUNTIF($E$33:$E$41,4)</f>
        <v>2</v>
      </c>
      <c r="AD67" s="135"/>
      <c r="AE67" s="135"/>
      <c r="AF67" s="135"/>
      <c r="AG67" s="136"/>
      <c r="AH67" s="22"/>
      <c r="AI67" s="56"/>
      <c r="AJ67" s="4"/>
    </row>
    <row r="68" spans="1:38" ht="24.75" customHeight="1" thickBot="1" x14ac:dyDescent="0.25">
      <c r="A68" s="272"/>
      <c r="B68" s="272"/>
      <c r="C68" s="4"/>
      <c r="D68" s="4"/>
      <c r="E68" s="4"/>
      <c r="F68" s="4"/>
      <c r="G68" s="4"/>
      <c r="H68" s="270"/>
      <c r="I68" s="271" t="s">
        <v>108</v>
      </c>
      <c r="J68" s="271"/>
      <c r="K68" s="271"/>
      <c r="L68" s="271"/>
      <c r="M68" s="271"/>
      <c r="N68" s="123"/>
      <c r="O68" s="124"/>
      <c r="P68" s="140">
        <f>COUNTIF($D$9:$D$22,1.2)+COUNTIF($D$9:$D$22,1)</f>
        <v>1</v>
      </c>
      <c r="Q68" s="141"/>
      <c r="R68" s="141"/>
      <c r="S68" s="141"/>
      <c r="T68" s="142">
        <f>COUNTIF($D$9:$D$22,1.2)+COUNTIF($D$9:$D$22,2)</f>
        <v>1</v>
      </c>
      <c r="U68" s="141"/>
      <c r="V68" s="141"/>
      <c r="W68" s="143"/>
      <c r="X68" s="140">
        <v>0</v>
      </c>
      <c r="Y68" s="144"/>
      <c r="Z68" s="144"/>
      <c r="AA68" s="144"/>
      <c r="AB68" s="144"/>
      <c r="AC68" s="142">
        <v>0</v>
      </c>
      <c r="AD68" s="144"/>
      <c r="AE68" s="144"/>
      <c r="AF68" s="144"/>
      <c r="AG68" s="145"/>
      <c r="AH68" s="22"/>
      <c r="AI68" s="56"/>
      <c r="AJ68" s="4"/>
    </row>
    <row r="69" spans="1:38" ht="30.75" customHeight="1" thickBot="1" x14ac:dyDescent="0.25">
      <c r="A69" s="272"/>
      <c r="B69" s="272"/>
      <c r="C69" s="4"/>
      <c r="D69" s="4"/>
      <c r="E69" s="4"/>
      <c r="F69" s="4"/>
      <c r="G69" s="4"/>
      <c r="H69" s="146"/>
      <c r="I69" s="63"/>
      <c r="J69" s="63"/>
      <c r="K69" s="63"/>
      <c r="L69" s="63"/>
      <c r="M69" s="147"/>
      <c r="N69" s="147"/>
      <c r="O69" s="147"/>
      <c r="P69" s="148"/>
      <c r="Q69" s="148"/>
      <c r="R69" s="148"/>
      <c r="S69" s="148"/>
      <c r="T69" s="148"/>
      <c r="U69" s="148"/>
      <c r="V69" s="148"/>
      <c r="W69" s="148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63"/>
      <c r="AI69" s="56"/>
      <c r="AJ69" s="4"/>
      <c r="AL69" s="64"/>
    </row>
    <row r="70" spans="1:38" ht="15.75" customHeight="1" x14ac:dyDescent="0.2">
      <c r="A70" s="272"/>
      <c r="B70" s="272"/>
      <c r="C70" s="4"/>
      <c r="D70" s="4"/>
      <c r="E70" s="4"/>
      <c r="F70" s="4"/>
      <c r="G70" s="4"/>
      <c r="H70" s="63"/>
      <c r="I70" s="63"/>
      <c r="J70" s="63"/>
      <c r="K70" s="63"/>
      <c r="L70" s="63"/>
      <c r="M70" s="63"/>
      <c r="N70" s="63"/>
      <c r="O70" s="63"/>
      <c r="P70" s="150">
        <f>P57/P7</f>
        <v>36</v>
      </c>
      <c r="Q70" s="151"/>
      <c r="R70" s="151"/>
      <c r="S70" s="151"/>
      <c r="T70" s="151">
        <f>T57/T7</f>
        <v>36</v>
      </c>
      <c r="U70" s="151"/>
      <c r="V70" s="151"/>
      <c r="W70" s="152"/>
      <c r="X70" s="150">
        <f>X57/X7</f>
        <v>36</v>
      </c>
      <c r="Y70" s="151"/>
      <c r="Z70" s="151"/>
      <c r="AA70" s="151"/>
      <c r="AB70" s="151"/>
      <c r="AC70" s="151">
        <f>AC57/AC7</f>
        <v>36</v>
      </c>
      <c r="AD70" s="151"/>
      <c r="AE70" s="151"/>
      <c r="AF70" s="151"/>
      <c r="AG70" s="152"/>
      <c r="AH70" s="22"/>
      <c r="AI70" s="56"/>
      <c r="AJ70" s="4"/>
    </row>
    <row r="71" spans="1:38" ht="15.75" customHeight="1" x14ac:dyDescent="0.2">
      <c r="A71" s="137"/>
      <c r="B71" s="153"/>
      <c r="C71" s="4"/>
      <c r="D71" s="4"/>
      <c r="E71" s="4"/>
      <c r="F71" s="4"/>
      <c r="G71" s="4"/>
      <c r="H71" s="63"/>
      <c r="I71" s="63"/>
      <c r="J71" s="63"/>
      <c r="K71" s="63"/>
      <c r="L71" s="63"/>
      <c r="M71" s="63"/>
      <c r="N71" s="63"/>
      <c r="O71" s="63"/>
      <c r="P71" s="154">
        <f>P7*36</f>
        <v>612</v>
      </c>
      <c r="Q71" s="155"/>
      <c r="R71" s="155"/>
      <c r="S71" s="155"/>
      <c r="T71" s="155">
        <f>T7*36</f>
        <v>864</v>
      </c>
      <c r="U71" s="155"/>
      <c r="V71" s="155"/>
      <c r="W71" s="156"/>
      <c r="X71" s="154">
        <f>X7*36</f>
        <v>612</v>
      </c>
      <c r="Y71" s="155"/>
      <c r="Z71" s="155"/>
      <c r="AA71" s="155"/>
      <c r="AB71" s="155"/>
      <c r="AC71" s="155">
        <f>AC7*36</f>
        <v>864</v>
      </c>
      <c r="AD71" s="155"/>
      <c r="AE71" s="155"/>
      <c r="AF71" s="155"/>
      <c r="AG71" s="156"/>
      <c r="AH71" s="22"/>
      <c r="AI71" s="56"/>
      <c r="AJ71" s="4"/>
    </row>
    <row r="72" spans="1:38" ht="18" customHeight="1" thickBot="1" x14ac:dyDescent="0.25">
      <c r="A72" s="273" t="s">
        <v>109</v>
      </c>
      <c r="B72" s="273"/>
      <c r="C72" s="4"/>
      <c r="D72" s="4"/>
      <c r="E72" s="4"/>
      <c r="F72" s="4"/>
      <c r="G72" s="228"/>
      <c r="H72" s="63"/>
      <c r="I72" s="63"/>
      <c r="J72" s="63"/>
      <c r="K72" s="63"/>
      <c r="L72" s="63"/>
      <c r="M72" s="63"/>
      <c r="N72" s="63"/>
      <c r="O72" s="63"/>
      <c r="P72" s="157">
        <f>P71-P57</f>
        <v>0</v>
      </c>
      <c r="Q72" s="158"/>
      <c r="R72" s="158"/>
      <c r="S72" s="158"/>
      <c r="T72" s="158">
        <f>T71-T57</f>
        <v>0</v>
      </c>
      <c r="U72" s="159"/>
      <c r="V72" s="159"/>
      <c r="W72" s="160"/>
      <c r="X72" s="161">
        <f>X71-X57</f>
        <v>0</v>
      </c>
      <c r="Y72" s="162"/>
      <c r="Z72" s="162"/>
      <c r="AA72" s="162"/>
      <c r="AB72" s="162"/>
      <c r="AC72" s="163">
        <f>AC71-AC57</f>
        <v>0</v>
      </c>
      <c r="AD72" s="162"/>
      <c r="AE72" s="162"/>
      <c r="AF72" s="162"/>
      <c r="AG72" s="164"/>
      <c r="AH72" s="22"/>
      <c r="AI72" s="56"/>
      <c r="AJ72" s="4"/>
    </row>
    <row r="73" spans="1:38" ht="18" customHeight="1" x14ac:dyDescent="0.2">
      <c r="A73" s="56"/>
      <c r="B73" s="56"/>
      <c r="C73" s="4"/>
      <c r="D73" s="4"/>
      <c r="E73" s="4"/>
      <c r="F73" s="4"/>
      <c r="G73" s="4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4"/>
    </row>
    <row r="74" spans="1:38" ht="16.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8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8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8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8" ht="1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8" ht="18" customHeight="1" x14ac:dyDescent="0.2">
      <c r="A79"/>
      <c r="B79"/>
      <c r="G79" s="233"/>
    </row>
    <row r="80" spans="1:38" ht="18" customHeight="1" x14ac:dyDescent="0.2">
      <c r="A80"/>
      <c r="B80"/>
      <c r="G80"/>
    </row>
    <row r="81" spans="1:34" ht="14.25" customHeight="1" x14ac:dyDescent="0.2">
      <c r="A81"/>
      <c r="B81"/>
      <c r="G81"/>
    </row>
    <row r="82" spans="1:34" ht="62.25" customHeight="1" x14ac:dyDescent="0.2">
      <c r="A82"/>
      <c r="B82"/>
      <c r="G82"/>
    </row>
    <row r="83" spans="1:34" ht="31.5" customHeight="1" x14ac:dyDescent="0.2">
      <c r="A83"/>
      <c r="B83"/>
      <c r="G83"/>
    </row>
    <row r="84" spans="1:34" ht="18.75" customHeight="1" x14ac:dyDescent="0.2">
      <c r="A84"/>
      <c r="B84"/>
      <c r="G84"/>
    </row>
    <row r="85" spans="1:34" ht="17.25" customHeight="1" x14ac:dyDescent="0.2">
      <c r="A85"/>
      <c r="B85"/>
      <c r="G85"/>
    </row>
    <row r="86" spans="1:34" ht="30.75" customHeight="1" x14ac:dyDescent="0.2">
      <c r="A86"/>
      <c r="B86"/>
      <c r="G86"/>
    </row>
    <row r="87" spans="1:34" ht="15" customHeight="1" x14ac:dyDescent="0.2">
      <c r="A87"/>
      <c r="B87"/>
      <c r="G87"/>
    </row>
    <row r="88" spans="1:34" ht="12" customHeight="1" x14ac:dyDescent="0.2">
      <c r="A88"/>
      <c r="B88"/>
      <c r="G88"/>
    </row>
    <row r="89" spans="1:34" ht="13.5" customHeight="1" x14ac:dyDescent="0.2">
      <c r="A89" s="165"/>
      <c r="B89" s="165"/>
      <c r="C89" s="165"/>
      <c r="D89" s="166"/>
      <c r="E89" s="166"/>
      <c r="F89" s="166"/>
      <c r="G89" s="167"/>
      <c r="H89" s="166"/>
      <c r="I89" s="166"/>
      <c r="J89" s="166"/>
      <c r="K89" s="166"/>
      <c r="L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8"/>
    </row>
    <row r="90" spans="1:34" x14ac:dyDescent="0.2">
      <c r="A90" s="165"/>
      <c r="B90" s="165"/>
      <c r="C90" s="165"/>
      <c r="D90" s="166"/>
      <c r="E90" s="166"/>
      <c r="F90" s="166"/>
      <c r="G90" s="167"/>
      <c r="H90" s="166"/>
      <c r="I90" s="166"/>
      <c r="J90" s="166"/>
      <c r="K90" s="166"/>
      <c r="L90" s="166"/>
      <c r="Y90" s="166"/>
      <c r="Z90" s="166"/>
      <c r="AA90" s="166"/>
      <c r="AB90" s="166"/>
      <c r="AC90" s="166"/>
      <c r="AD90" s="166"/>
      <c r="AE90" s="166"/>
      <c r="AF90" s="166"/>
      <c r="AG90" s="166"/>
    </row>
    <row r="91" spans="1:34" x14ac:dyDescent="0.2">
      <c r="A91" s="165"/>
      <c r="B91" s="165"/>
      <c r="C91" s="165"/>
      <c r="D91" s="166"/>
      <c r="E91" s="166"/>
      <c r="F91" s="166"/>
      <c r="G91" s="167"/>
      <c r="H91" s="166"/>
      <c r="I91" s="166"/>
      <c r="J91" s="166"/>
      <c r="K91" s="166"/>
      <c r="L91" s="166"/>
      <c r="Y91" s="166"/>
      <c r="Z91" s="166"/>
      <c r="AA91" s="166"/>
      <c r="AB91" s="166"/>
      <c r="AC91" s="166"/>
      <c r="AD91" s="166"/>
      <c r="AE91" s="166"/>
      <c r="AF91" s="166"/>
      <c r="AG91" s="166"/>
    </row>
    <row r="92" spans="1:34" x14ac:dyDescent="0.2">
      <c r="A92" s="165"/>
      <c r="B92" s="165"/>
      <c r="C92" s="165"/>
      <c r="D92" s="166"/>
      <c r="E92" s="166"/>
      <c r="F92" s="166"/>
      <c r="G92" s="167"/>
      <c r="H92" s="166"/>
      <c r="I92" s="166"/>
      <c r="J92" s="166"/>
      <c r="K92" s="166"/>
      <c r="L92" s="166"/>
      <c r="Y92" s="166"/>
      <c r="Z92" s="166"/>
      <c r="AA92" s="166"/>
      <c r="AB92" s="166"/>
      <c r="AC92" s="166"/>
      <c r="AD92" s="166"/>
      <c r="AE92" s="166"/>
      <c r="AF92" s="166"/>
      <c r="AG92" s="166"/>
    </row>
    <row r="93" spans="1:34" x14ac:dyDescent="0.2">
      <c r="A93" s="165"/>
      <c r="B93" s="165"/>
      <c r="C93" s="165"/>
      <c r="D93" s="166"/>
      <c r="Y93" s="166"/>
      <c r="Z93" s="166"/>
      <c r="AA93" s="166"/>
      <c r="AB93" s="166"/>
      <c r="AC93" s="166"/>
      <c r="AD93" s="166"/>
      <c r="AE93" s="166"/>
      <c r="AF93" s="166"/>
      <c r="AG93" s="166"/>
    </row>
    <row r="94" spans="1:34" x14ac:dyDescent="0.2">
      <c r="A94" s="165"/>
      <c r="B94" s="165"/>
      <c r="C94" s="165"/>
      <c r="D94" s="166"/>
      <c r="Y94" s="166"/>
      <c r="Z94" s="166"/>
      <c r="AA94" s="166"/>
      <c r="AB94" s="166"/>
      <c r="AC94" s="166"/>
      <c r="AD94" s="166"/>
      <c r="AE94" s="166"/>
      <c r="AF94" s="166"/>
      <c r="AG94" s="166"/>
    </row>
    <row r="95" spans="1:34" x14ac:dyDescent="0.2">
      <c r="C95" s="20"/>
    </row>
    <row r="96" spans="1:34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  <row r="104" spans="3:3" x14ac:dyDescent="0.2">
      <c r="C104" s="20"/>
    </row>
    <row r="105" spans="3:3" x14ac:dyDescent="0.2">
      <c r="C105" s="20"/>
    </row>
    <row r="106" spans="3:3" x14ac:dyDescent="0.2">
      <c r="C106" s="20"/>
    </row>
    <row r="107" spans="3:3" x14ac:dyDescent="0.2">
      <c r="C107" s="20"/>
    </row>
    <row r="108" spans="3:3" x14ac:dyDescent="0.2">
      <c r="C108" s="20"/>
    </row>
    <row r="109" spans="3:3" x14ac:dyDescent="0.2">
      <c r="C109" s="20"/>
    </row>
    <row r="110" spans="3:3" x14ac:dyDescent="0.2">
      <c r="C110" s="20"/>
    </row>
    <row r="111" spans="3:3" x14ac:dyDescent="0.2">
      <c r="C111" s="20"/>
    </row>
    <row r="112" spans="3:3" x14ac:dyDescent="0.2">
      <c r="C112" s="20"/>
    </row>
    <row r="113" spans="3:3" x14ac:dyDescent="0.2">
      <c r="C113" s="20"/>
    </row>
    <row r="114" spans="3:3" x14ac:dyDescent="0.2">
      <c r="C114" s="20"/>
    </row>
    <row r="115" spans="3:3" x14ac:dyDescent="0.2">
      <c r="C115" s="20"/>
    </row>
    <row r="116" spans="3:3" x14ac:dyDescent="0.2">
      <c r="C116" s="20"/>
    </row>
    <row r="117" spans="3:3" x14ac:dyDescent="0.2">
      <c r="C117" s="20"/>
    </row>
    <row r="118" spans="3:3" x14ac:dyDescent="0.2">
      <c r="C118" s="20"/>
    </row>
    <row r="119" spans="3:3" x14ac:dyDescent="0.2">
      <c r="C119" s="20"/>
    </row>
    <row r="120" spans="3:3" x14ac:dyDescent="0.2">
      <c r="C120" s="20"/>
    </row>
    <row r="121" spans="3:3" x14ac:dyDescent="0.2">
      <c r="C121" s="20"/>
    </row>
    <row r="122" spans="3:3" x14ac:dyDescent="0.2">
      <c r="C122" s="20"/>
    </row>
    <row r="123" spans="3:3" x14ac:dyDescent="0.2">
      <c r="C123" s="20"/>
    </row>
    <row r="124" spans="3:3" x14ac:dyDescent="0.2">
      <c r="C124" s="20"/>
    </row>
    <row r="125" spans="3:3" x14ac:dyDescent="0.2">
      <c r="C125" s="20"/>
    </row>
    <row r="126" spans="3:3" x14ac:dyDescent="0.2">
      <c r="C126" s="20"/>
    </row>
    <row r="127" spans="3:3" x14ac:dyDescent="0.2">
      <c r="C127" s="20"/>
    </row>
    <row r="128" spans="3:3" x14ac:dyDescent="0.2">
      <c r="C128" s="20"/>
    </row>
    <row r="129" spans="3:3" x14ac:dyDescent="0.2">
      <c r="C129" s="20"/>
    </row>
    <row r="130" spans="3:3" x14ac:dyDescent="0.2">
      <c r="C130" s="20"/>
    </row>
    <row r="131" spans="3:3" x14ac:dyDescent="0.2">
      <c r="C131" s="20"/>
    </row>
    <row r="132" spans="3:3" x14ac:dyDescent="0.2">
      <c r="C132" s="20"/>
    </row>
    <row r="133" spans="3:3" x14ac:dyDescent="0.2">
      <c r="C133" s="20"/>
    </row>
    <row r="134" spans="3:3" x14ac:dyDescent="0.2">
      <c r="C134" s="20"/>
    </row>
    <row r="135" spans="3:3" x14ac:dyDescent="0.2">
      <c r="C135" s="20"/>
    </row>
    <row r="136" spans="3:3" x14ac:dyDescent="0.2">
      <c r="C136" s="20"/>
    </row>
    <row r="137" spans="3:3" x14ac:dyDescent="0.2">
      <c r="C137" s="20"/>
    </row>
    <row r="138" spans="3:3" x14ac:dyDescent="0.2">
      <c r="C138" s="20"/>
    </row>
    <row r="139" spans="3:3" x14ac:dyDescent="0.2">
      <c r="C139" s="20"/>
    </row>
    <row r="140" spans="3:3" x14ac:dyDescent="0.2">
      <c r="C140" s="20"/>
    </row>
    <row r="141" spans="3:3" x14ac:dyDescent="0.2">
      <c r="C141" s="20"/>
    </row>
    <row r="142" spans="3:3" x14ac:dyDescent="0.2">
      <c r="C142" s="20"/>
    </row>
    <row r="143" spans="3:3" x14ac:dyDescent="0.2">
      <c r="C143" s="20"/>
    </row>
    <row r="144" spans="3:3" x14ac:dyDescent="0.2">
      <c r="C144" s="20"/>
    </row>
    <row r="145" spans="3:3" x14ac:dyDescent="0.2">
      <c r="C145" s="20"/>
    </row>
    <row r="146" spans="3:3" x14ac:dyDescent="0.2">
      <c r="C146" s="20"/>
    </row>
    <row r="147" spans="3:3" x14ac:dyDescent="0.2">
      <c r="C147" s="20"/>
    </row>
    <row r="148" spans="3:3" x14ac:dyDescent="0.2">
      <c r="C148" s="20"/>
    </row>
    <row r="149" spans="3:3" x14ac:dyDescent="0.2">
      <c r="C149" s="20"/>
    </row>
    <row r="150" spans="3:3" x14ac:dyDescent="0.2">
      <c r="C150" s="20"/>
    </row>
    <row r="151" spans="3:3" x14ac:dyDescent="0.2">
      <c r="C151" s="20"/>
    </row>
    <row r="152" spans="3:3" x14ac:dyDescent="0.2">
      <c r="C152" s="20"/>
    </row>
    <row r="153" spans="3:3" x14ac:dyDescent="0.2">
      <c r="C153" s="20"/>
    </row>
    <row r="154" spans="3:3" x14ac:dyDescent="0.2">
      <c r="C154" s="20"/>
    </row>
    <row r="155" spans="3:3" x14ac:dyDescent="0.2">
      <c r="C155" s="20"/>
    </row>
    <row r="156" spans="3:3" x14ac:dyDescent="0.2">
      <c r="C156" s="20"/>
    </row>
    <row r="157" spans="3:3" x14ac:dyDescent="0.2">
      <c r="C157" s="20"/>
    </row>
    <row r="158" spans="3:3" x14ac:dyDescent="0.2">
      <c r="C158" s="20"/>
    </row>
    <row r="159" spans="3:3" x14ac:dyDescent="0.2">
      <c r="C159" s="20"/>
    </row>
    <row r="160" spans="3:3" x14ac:dyDescent="0.2">
      <c r="C160" s="20"/>
    </row>
    <row r="161" spans="3:3" x14ac:dyDescent="0.2">
      <c r="C161" s="20"/>
    </row>
    <row r="162" spans="3:3" x14ac:dyDescent="0.2">
      <c r="C162" s="20"/>
    </row>
    <row r="163" spans="3:3" x14ac:dyDescent="0.2">
      <c r="C163" s="20"/>
    </row>
    <row r="164" spans="3:3" x14ac:dyDescent="0.2">
      <c r="C164" s="20"/>
    </row>
    <row r="165" spans="3:3" x14ac:dyDescent="0.2">
      <c r="C165" s="20"/>
    </row>
    <row r="166" spans="3:3" x14ac:dyDescent="0.2">
      <c r="C166" s="20"/>
    </row>
    <row r="167" spans="3:3" x14ac:dyDescent="0.2">
      <c r="C167" s="20"/>
    </row>
    <row r="168" spans="3:3" x14ac:dyDescent="0.2">
      <c r="C168" s="20"/>
    </row>
    <row r="169" spans="3:3" x14ac:dyDescent="0.2">
      <c r="C169" s="20"/>
    </row>
    <row r="170" spans="3:3" x14ac:dyDescent="0.2">
      <c r="C170" s="20"/>
    </row>
    <row r="171" spans="3:3" x14ac:dyDescent="0.2">
      <c r="C171" s="20"/>
    </row>
    <row r="172" spans="3:3" x14ac:dyDescent="0.2">
      <c r="C172" s="20"/>
    </row>
    <row r="173" spans="3:3" x14ac:dyDescent="0.2">
      <c r="C173" s="20"/>
    </row>
    <row r="174" spans="3:3" x14ac:dyDescent="0.2">
      <c r="C174" s="20"/>
    </row>
    <row r="175" spans="3:3" x14ac:dyDescent="0.2">
      <c r="C175" s="20"/>
    </row>
    <row r="176" spans="3:3" x14ac:dyDescent="0.2">
      <c r="C176" s="20"/>
    </row>
    <row r="177" spans="3:3" x14ac:dyDescent="0.2">
      <c r="C177" s="20"/>
    </row>
    <row r="178" spans="3:3" x14ac:dyDescent="0.2">
      <c r="C178" s="20"/>
    </row>
    <row r="179" spans="3:3" x14ac:dyDescent="0.2">
      <c r="C179" s="20"/>
    </row>
    <row r="180" spans="3:3" x14ac:dyDescent="0.2">
      <c r="C180" s="20"/>
    </row>
    <row r="181" spans="3:3" x14ac:dyDescent="0.2">
      <c r="C181" s="20"/>
    </row>
    <row r="182" spans="3:3" x14ac:dyDescent="0.2">
      <c r="C182" s="20"/>
    </row>
    <row r="183" spans="3:3" x14ac:dyDescent="0.2">
      <c r="C183" s="20"/>
    </row>
    <row r="184" spans="3:3" x14ac:dyDescent="0.2">
      <c r="C184" s="20"/>
    </row>
    <row r="185" spans="3:3" x14ac:dyDescent="0.2">
      <c r="C185" s="20"/>
    </row>
    <row r="186" spans="3:3" x14ac:dyDescent="0.2">
      <c r="C186" s="20"/>
    </row>
    <row r="187" spans="3:3" x14ac:dyDescent="0.2">
      <c r="C187" s="20"/>
    </row>
    <row r="188" spans="3:3" x14ac:dyDescent="0.2">
      <c r="C188" s="20"/>
    </row>
    <row r="189" spans="3:3" x14ac:dyDescent="0.2">
      <c r="C189" s="20"/>
    </row>
    <row r="190" spans="3:3" x14ac:dyDescent="0.2">
      <c r="C190" s="20"/>
    </row>
    <row r="191" spans="3:3" x14ac:dyDescent="0.2">
      <c r="C191" s="20"/>
    </row>
    <row r="192" spans="3:3" x14ac:dyDescent="0.2">
      <c r="C192" s="20"/>
    </row>
    <row r="193" spans="3:3" x14ac:dyDescent="0.2">
      <c r="C193" s="20"/>
    </row>
    <row r="194" spans="3:3" x14ac:dyDescent="0.2">
      <c r="C194" s="20"/>
    </row>
    <row r="195" spans="3:3" x14ac:dyDescent="0.2">
      <c r="C195" s="20"/>
    </row>
    <row r="196" spans="3:3" x14ac:dyDescent="0.2">
      <c r="C196" s="20"/>
    </row>
    <row r="197" spans="3:3" x14ac:dyDescent="0.2">
      <c r="C197" s="20"/>
    </row>
    <row r="198" spans="3:3" x14ac:dyDescent="0.2">
      <c r="C198" s="20"/>
    </row>
    <row r="199" spans="3:3" x14ac:dyDescent="0.2">
      <c r="C199" s="20"/>
    </row>
    <row r="200" spans="3:3" x14ac:dyDescent="0.2">
      <c r="C200" s="20"/>
    </row>
    <row r="201" spans="3:3" x14ac:dyDescent="0.2">
      <c r="C201" s="20"/>
    </row>
    <row r="202" spans="3:3" x14ac:dyDescent="0.2">
      <c r="C202" s="20"/>
    </row>
    <row r="203" spans="3:3" x14ac:dyDescent="0.2">
      <c r="C203" s="20"/>
    </row>
    <row r="204" spans="3:3" x14ac:dyDescent="0.2">
      <c r="C204" s="20"/>
    </row>
    <row r="205" spans="3:3" x14ac:dyDescent="0.2">
      <c r="C205" s="20"/>
    </row>
    <row r="206" spans="3:3" x14ac:dyDescent="0.2">
      <c r="C206" s="20"/>
    </row>
    <row r="207" spans="3:3" x14ac:dyDescent="0.2">
      <c r="C207" s="20"/>
    </row>
    <row r="208" spans="3:3" x14ac:dyDescent="0.2">
      <c r="C208" s="20"/>
    </row>
    <row r="209" spans="3:3" x14ac:dyDescent="0.2">
      <c r="C209" s="20"/>
    </row>
    <row r="210" spans="3:3" x14ac:dyDescent="0.2">
      <c r="C210" s="20"/>
    </row>
    <row r="211" spans="3:3" x14ac:dyDescent="0.2">
      <c r="C211" s="20"/>
    </row>
    <row r="212" spans="3:3" x14ac:dyDescent="0.2">
      <c r="C212" s="20"/>
    </row>
    <row r="213" spans="3:3" x14ac:dyDescent="0.2">
      <c r="C213" s="20"/>
    </row>
    <row r="214" spans="3:3" x14ac:dyDescent="0.2">
      <c r="C214" s="20"/>
    </row>
    <row r="215" spans="3:3" x14ac:dyDescent="0.2">
      <c r="C215" s="20"/>
    </row>
    <row r="216" spans="3:3" x14ac:dyDescent="0.2">
      <c r="C216" s="20"/>
    </row>
    <row r="217" spans="3:3" x14ac:dyDescent="0.2">
      <c r="C217" s="20"/>
    </row>
    <row r="218" spans="3:3" x14ac:dyDescent="0.2">
      <c r="C218" s="20"/>
    </row>
    <row r="219" spans="3:3" x14ac:dyDescent="0.2">
      <c r="C219" s="20"/>
    </row>
    <row r="220" spans="3:3" x14ac:dyDescent="0.2">
      <c r="C220" s="20"/>
    </row>
    <row r="221" spans="3:3" x14ac:dyDescent="0.2">
      <c r="C221" s="20"/>
    </row>
    <row r="222" spans="3:3" x14ac:dyDescent="0.2">
      <c r="C222" s="20"/>
    </row>
    <row r="223" spans="3:3" x14ac:dyDescent="0.2">
      <c r="C223" s="20"/>
    </row>
    <row r="224" spans="3:3" x14ac:dyDescent="0.2">
      <c r="C224" s="20"/>
    </row>
    <row r="225" spans="3:3" x14ac:dyDescent="0.2">
      <c r="C225" s="20"/>
    </row>
    <row r="226" spans="3:3" x14ac:dyDescent="0.2">
      <c r="C226" s="20"/>
    </row>
    <row r="227" spans="3:3" x14ac:dyDescent="0.2">
      <c r="C227" s="20"/>
    </row>
    <row r="228" spans="3:3" x14ac:dyDescent="0.2">
      <c r="C228" s="20"/>
    </row>
    <row r="229" spans="3:3" x14ac:dyDescent="0.2">
      <c r="C229" s="20"/>
    </row>
    <row r="230" spans="3:3" x14ac:dyDescent="0.2">
      <c r="C230" s="20"/>
    </row>
    <row r="231" spans="3:3" x14ac:dyDescent="0.2">
      <c r="C231" s="20"/>
    </row>
    <row r="232" spans="3:3" x14ac:dyDescent="0.2">
      <c r="C232" s="20"/>
    </row>
    <row r="233" spans="3:3" x14ac:dyDescent="0.2">
      <c r="C233" s="20"/>
    </row>
    <row r="234" spans="3:3" x14ac:dyDescent="0.2">
      <c r="C234" s="20"/>
    </row>
    <row r="235" spans="3:3" x14ac:dyDescent="0.2">
      <c r="C235" s="20"/>
    </row>
    <row r="236" spans="3:3" x14ac:dyDescent="0.2">
      <c r="C236" s="20"/>
    </row>
    <row r="237" spans="3:3" x14ac:dyDescent="0.2">
      <c r="C237" s="20"/>
    </row>
    <row r="238" spans="3:3" x14ac:dyDescent="0.2">
      <c r="C238" s="20"/>
    </row>
    <row r="239" spans="3:3" x14ac:dyDescent="0.2">
      <c r="C239" s="20"/>
    </row>
    <row r="240" spans="3:3" x14ac:dyDescent="0.2">
      <c r="C240" s="20"/>
    </row>
    <row r="241" spans="3:3" x14ac:dyDescent="0.2">
      <c r="C241" s="20"/>
    </row>
    <row r="242" spans="3:3" x14ac:dyDescent="0.2">
      <c r="C242" s="20"/>
    </row>
    <row r="243" spans="3:3" x14ac:dyDescent="0.2">
      <c r="C243" s="20"/>
    </row>
    <row r="244" spans="3:3" x14ac:dyDescent="0.2">
      <c r="C244" s="20"/>
    </row>
    <row r="245" spans="3:3" x14ac:dyDescent="0.2">
      <c r="C245" s="20"/>
    </row>
    <row r="246" spans="3:3" x14ac:dyDescent="0.2">
      <c r="C246" s="20"/>
    </row>
    <row r="247" spans="3:3" x14ac:dyDescent="0.2">
      <c r="C247" s="20"/>
    </row>
    <row r="248" spans="3:3" x14ac:dyDescent="0.2">
      <c r="C248" s="20"/>
    </row>
    <row r="249" spans="3:3" x14ac:dyDescent="0.2">
      <c r="C249" s="20"/>
    </row>
    <row r="250" spans="3:3" x14ac:dyDescent="0.2">
      <c r="C250" s="20"/>
    </row>
    <row r="251" spans="3:3" x14ac:dyDescent="0.2">
      <c r="C251" s="20"/>
    </row>
    <row r="252" spans="3:3" x14ac:dyDescent="0.2">
      <c r="C252" s="20"/>
    </row>
    <row r="253" spans="3:3" x14ac:dyDescent="0.2">
      <c r="C253" s="20"/>
    </row>
    <row r="254" spans="3:3" x14ac:dyDescent="0.2">
      <c r="C254" s="20"/>
    </row>
    <row r="255" spans="3:3" x14ac:dyDescent="0.2">
      <c r="C255" s="20"/>
    </row>
    <row r="256" spans="3:3" x14ac:dyDescent="0.2">
      <c r="C256" s="20"/>
    </row>
    <row r="257" spans="3:3" x14ac:dyDescent="0.2">
      <c r="C257" s="20"/>
    </row>
    <row r="258" spans="3:3" x14ac:dyDescent="0.2">
      <c r="C258" s="20"/>
    </row>
    <row r="259" spans="3:3" x14ac:dyDescent="0.2">
      <c r="C259" s="20"/>
    </row>
    <row r="260" spans="3:3" x14ac:dyDescent="0.2">
      <c r="C260" s="20"/>
    </row>
    <row r="261" spans="3:3" x14ac:dyDescent="0.2">
      <c r="C261" s="20"/>
    </row>
    <row r="262" spans="3:3" x14ac:dyDescent="0.2">
      <c r="C262" s="20"/>
    </row>
    <row r="263" spans="3:3" x14ac:dyDescent="0.2">
      <c r="C263" s="20"/>
    </row>
    <row r="264" spans="3:3" x14ac:dyDescent="0.2">
      <c r="C264" s="20"/>
    </row>
    <row r="265" spans="3:3" x14ac:dyDescent="0.2">
      <c r="C265" s="20"/>
    </row>
    <row r="266" spans="3:3" x14ac:dyDescent="0.2">
      <c r="C266" s="20"/>
    </row>
    <row r="267" spans="3:3" x14ac:dyDescent="0.2">
      <c r="C267" s="20"/>
    </row>
    <row r="268" spans="3:3" x14ac:dyDescent="0.2">
      <c r="C268" s="20"/>
    </row>
    <row r="269" spans="3:3" x14ac:dyDescent="0.2">
      <c r="C269" s="20"/>
    </row>
    <row r="270" spans="3:3" x14ac:dyDescent="0.2">
      <c r="C270" s="20"/>
    </row>
    <row r="271" spans="3:3" x14ac:dyDescent="0.2">
      <c r="C271" s="20"/>
    </row>
    <row r="272" spans="3:3" x14ac:dyDescent="0.2">
      <c r="C272" s="20"/>
    </row>
    <row r="273" spans="3:3" x14ac:dyDescent="0.2">
      <c r="C273" s="20"/>
    </row>
    <row r="274" spans="3:3" x14ac:dyDescent="0.2">
      <c r="C274" s="20"/>
    </row>
    <row r="275" spans="3:3" x14ac:dyDescent="0.2">
      <c r="C275" s="20"/>
    </row>
    <row r="276" spans="3:3" x14ac:dyDescent="0.2">
      <c r="C276" s="20"/>
    </row>
    <row r="277" spans="3:3" x14ac:dyDescent="0.2">
      <c r="C277" s="20"/>
    </row>
    <row r="278" spans="3:3" x14ac:dyDescent="0.2">
      <c r="C278" s="20"/>
    </row>
    <row r="279" spans="3:3" x14ac:dyDescent="0.2">
      <c r="C279" s="20"/>
    </row>
    <row r="280" spans="3:3" x14ac:dyDescent="0.2">
      <c r="C280" s="20"/>
    </row>
    <row r="281" spans="3:3" x14ac:dyDescent="0.2">
      <c r="C281" s="20"/>
    </row>
    <row r="282" spans="3:3" x14ac:dyDescent="0.2">
      <c r="C282" s="20"/>
    </row>
    <row r="283" spans="3:3" x14ac:dyDescent="0.2">
      <c r="C283" s="20"/>
    </row>
    <row r="284" spans="3:3" x14ac:dyDescent="0.2">
      <c r="C284" s="20"/>
    </row>
    <row r="285" spans="3:3" x14ac:dyDescent="0.2">
      <c r="C285" s="20"/>
    </row>
    <row r="286" spans="3:3" x14ac:dyDescent="0.2">
      <c r="C286" s="20"/>
    </row>
    <row r="287" spans="3:3" x14ac:dyDescent="0.2">
      <c r="C287" s="20"/>
    </row>
    <row r="288" spans="3:3" x14ac:dyDescent="0.2">
      <c r="C288" s="20"/>
    </row>
    <row r="289" spans="3:3" x14ac:dyDescent="0.2">
      <c r="C289" s="20"/>
    </row>
    <row r="290" spans="3:3" x14ac:dyDescent="0.2">
      <c r="C290" s="20"/>
    </row>
    <row r="291" spans="3:3" x14ac:dyDescent="0.2">
      <c r="C291" s="20"/>
    </row>
    <row r="292" spans="3:3" x14ac:dyDescent="0.2">
      <c r="C292" s="20"/>
    </row>
    <row r="293" spans="3:3" x14ac:dyDescent="0.2">
      <c r="C293" s="20"/>
    </row>
    <row r="294" spans="3:3" x14ac:dyDescent="0.2">
      <c r="C294" s="20"/>
    </row>
    <row r="295" spans="3:3" x14ac:dyDescent="0.2">
      <c r="C295" s="20"/>
    </row>
    <row r="296" spans="3:3" x14ac:dyDescent="0.2">
      <c r="C296" s="20"/>
    </row>
    <row r="297" spans="3:3" x14ac:dyDescent="0.2">
      <c r="C297" s="20"/>
    </row>
    <row r="298" spans="3:3" x14ac:dyDescent="0.2">
      <c r="C298" s="20"/>
    </row>
    <row r="299" spans="3:3" x14ac:dyDescent="0.2">
      <c r="C299" s="20"/>
    </row>
    <row r="300" spans="3:3" x14ac:dyDescent="0.2">
      <c r="C300" s="20"/>
    </row>
    <row r="301" spans="3:3" x14ac:dyDescent="0.2">
      <c r="C301" s="20"/>
    </row>
    <row r="302" spans="3:3" x14ac:dyDescent="0.2">
      <c r="C302" s="20"/>
    </row>
    <row r="303" spans="3:3" x14ac:dyDescent="0.2">
      <c r="C303" s="20"/>
    </row>
    <row r="304" spans="3:3" x14ac:dyDescent="0.2">
      <c r="C304" s="20"/>
    </row>
    <row r="305" spans="3:3" x14ac:dyDescent="0.2">
      <c r="C305" s="20"/>
    </row>
    <row r="306" spans="3:3" x14ac:dyDescent="0.2">
      <c r="C306" s="20"/>
    </row>
    <row r="307" spans="3:3" x14ac:dyDescent="0.2">
      <c r="C307" s="20"/>
    </row>
    <row r="308" spans="3:3" x14ac:dyDescent="0.2">
      <c r="C308" s="20"/>
    </row>
    <row r="309" spans="3:3" x14ac:dyDescent="0.2">
      <c r="C309" s="20"/>
    </row>
    <row r="310" spans="3:3" x14ac:dyDescent="0.2">
      <c r="C310" s="20"/>
    </row>
    <row r="311" spans="3:3" x14ac:dyDescent="0.2">
      <c r="C311" s="20"/>
    </row>
    <row r="312" spans="3:3" x14ac:dyDescent="0.2">
      <c r="C312" s="20"/>
    </row>
    <row r="313" spans="3:3" x14ac:dyDescent="0.2">
      <c r="C313" s="20"/>
    </row>
    <row r="314" spans="3:3" x14ac:dyDescent="0.2">
      <c r="C314" s="20"/>
    </row>
  </sheetData>
  <mergeCells count="53">
    <mergeCell ref="F44:F45"/>
    <mergeCell ref="F33:F34"/>
    <mergeCell ref="C33:C34"/>
    <mergeCell ref="C35:C36"/>
    <mergeCell ref="C44:C45"/>
    <mergeCell ref="F35:F36"/>
    <mergeCell ref="A68:B68"/>
    <mergeCell ref="I68:M68"/>
    <mergeCell ref="A69:B69"/>
    <mergeCell ref="A70:B70"/>
    <mergeCell ref="A72:B72"/>
    <mergeCell ref="Y5:AB5"/>
    <mergeCell ref="AC5:AC6"/>
    <mergeCell ref="AD5:AG5"/>
    <mergeCell ref="A62:B62"/>
    <mergeCell ref="H62:H68"/>
    <mergeCell ref="I62:M62"/>
    <mergeCell ref="A63:B63"/>
    <mergeCell ref="I63:M63"/>
    <mergeCell ref="A64:B64"/>
    <mergeCell ref="I64:M64"/>
    <mergeCell ref="A65:B65"/>
    <mergeCell ref="I65:M65"/>
    <mergeCell ref="A66:B66"/>
    <mergeCell ref="I66:M66"/>
    <mergeCell ref="A67:B67"/>
    <mergeCell ref="I67:M67"/>
    <mergeCell ref="P5:P6"/>
    <mergeCell ref="Q5:S5"/>
    <mergeCell ref="T5:T6"/>
    <mergeCell ref="U5:W5"/>
    <mergeCell ref="X5:X6"/>
    <mergeCell ref="K5:K6"/>
    <mergeCell ref="L5:L6"/>
    <mergeCell ref="M5:M6"/>
    <mergeCell ref="N5:N6"/>
    <mergeCell ref="O5:O6"/>
    <mergeCell ref="A3:A7"/>
    <mergeCell ref="B3:B7"/>
    <mergeCell ref="C3:C7"/>
    <mergeCell ref="D3:F3"/>
    <mergeCell ref="G3:AG3"/>
    <mergeCell ref="D4:D7"/>
    <mergeCell ref="E4:E7"/>
    <mergeCell ref="F4:F7"/>
    <mergeCell ref="G4:G7"/>
    <mergeCell ref="H4:H7"/>
    <mergeCell ref="I4:M4"/>
    <mergeCell ref="N4:O4"/>
    <mergeCell ref="P4:W4"/>
    <mergeCell ref="X4:AG4"/>
    <mergeCell ref="I5:I6"/>
    <mergeCell ref="J5:J6"/>
  </mergeCells>
  <phoneticPr fontId="14" type="noConversion"/>
  <conditionalFormatting sqref="P41:W41">
    <cfRule type="cellIs" dxfId="22" priority="5" operator="equal">
      <formula>0</formula>
    </cfRule>
  </conditionalFormatting>
  <conditionalFormatting sqref="P44:W44 P70:W72 Y71:AB71 AD71:AG71">
    <cfRule type="cellIs" dxfId="21" priority="50" operator="equal">
      <formula>0</formula>
    </cfRule>
  </conditionalFormatting>
  <conditionalFormatting sqref="P50:W50">
    <cfRule type="cellIs" dxfId="20" priority="4" operator="equal">
      <formula>0</formula>
    </cfRule>
  </conditionalFormatting>
  <conditionalFormatting sqref="P55:W55">
    <cfRule type="cellIs" dxfId="19" priority="37" operator="equal">
      <formula>0</formula>
    </cfRule>
  </conditionalFormatting>
  <conditionalFormatting sqref="P72:AG72">
    <cfRule type="cellIs" dxfId="18" priority="13" operator="lessThan">
      <formula>0</formula>
    </cfRule>
  </conditionalFormatting>
  <conditionalFormatting sqref="X71:X72">
    <cfRule type="cellIs" dxfId="17" priority="28" operator="equal">
      <formula>0</formula>
    </cfRule>
  </conditionalFormatting>
  <conditionalFormatting sqref="X70:AG70">
    <cfRule type="cellIs" dxfId="16" priority="12" operator="equal">
      <formula>0</formula>
    </cfRule>
  </conditionalFormatting>
  <conditionalFormatting sqref="AC71:AC72">
    <cfRule type="cellIs" dxfId="15" priority="26" operator="equal">
      <formula>0</formula>
    </cfRule>
  </conditionalFormatting>
  <conditionalFormatting sqref="AI23:AI31">
    <cfRule type="cellIs" dxfId="14" priority="6" operator="lessThanOrEqual">
      <formula>0.95</formula>
    </cfRule>
    <cfRule type="cellIs" dxfId="13" priority="7" operator="greaterThan">
      <formula>1.05</formula>
    </cfRule>
  </conditionalFormatting>
  <conditionalFormatting sqref="AI33:AI57 H73:AH73">
    <cfRule type="cellIs" dxfId="12" priority="35" operator="lessThanOrEqual">
      <formula>0.95</formula>
    </cfRule>
    <cfRule type="cellIs" dxfId="11" priority="36" operator="greaterThan">
      <formula>1.05</formula>
    </cfRule>
  </conditionalFormatting>
  <conditionalFormatting sqref="AI59:AI73">
    <cfRule type="cellIs" dxfId="10" priority="39" operator="lessThanOrEqual">
      <formula>0.95</formula>
    </cfRule>
    <cfRule type="cellIs" dxfId="9" priority="40" operator="greaterThan">
      <formula>1.05</formula>
    </cfRule>
  </conditionalFormatting>
  <conditionalFormatting sqref="AI32:AK32">
    <cfRule type="cellIs" dxfId="8" priority="48" operator="lessThanOrEqual">
      <formula>0.95</formula>
    </cfRule>
    <cfRule type="cellIs" dxfId="7" priority="49" operator="greaterThan">
      <formula>1.05</formula>
    </cfRule>
  </conditionalFormatting>
  <conditionalFormatting sqref="AJ23:AK23 A73:B73">
    <cfRule type="cellIs" dxfId="6" priority="53" operator="lessThanOrEqual">
      <formula>0.95</formula>
    </cfRule>
    <cfRule type="cellIs" dxfId="5" priority="54" operator="greaterThan">
      <formula>1.05</formula>
    </cfRule>
  </conditionalFormatting>
  <conditionalFormatting sqref="AK33:AK41 AK43:AK53">
    <cfRule type="cellIs" dxfId="4" priority="11" operator="lessThan">
      <formula>0.85</formula>
    </cfRule>
  </conditionalFormatting>
  <conditionalFormatting sqref="AK42">
    <cfRule type="cellIs" dxfId="3" priority="52" operator="lessThan">
      <formula>0.95</formula>
    </cfRule>
  </conditionalFormatting>
  <conditionalFormatting sqref="AK54">
    <cfRule type="cellIs" dxfId="2" priority="38" operator="lessThan">
      <formula>0.95</formula>
    </cfRule>
  </conditionalFormatting>
  <conditionalFormatting sqref="AK55:AK57">
    <cfRule type="cellIs" dxfId="1" priority="34" operator="lessThan">
      <formula>0.85</formula>
    </cfRule>
  </conditionalFormatting>
  <conditionalFormatting sqref="AK59:AK73">
    <cfRule type="cellIs" dxfId="0" priority="41" operator="lessThan">
      <formula>0.85</formula>
    </cfRule>
  </conditionalFormatting>
  <printOptions gridLines="1"/>
  <pageMargins left="0.39374999999999999" right="0.39374999999999999" top="0" bottom="0" header="0.511811023622047" footer="0.511811023622047"/>
  <pageSetup paperSize="9" fitToHeight="0" orientation="landscape" horizontalDpi="300" verticalDpi="300" r:id="rId1"/>
  <rowBreaks count="1" manualBreakCount="1">
    <brk id="41" max="16383" man="1"/>
  </rowBreaks>
  <colBreaks count="2" manualBreakCount="2">
    <brk id="35" max="1048575" man="1"/>
    <brk id="37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30B2F349-D42A-4F68-B94E-48C430BD6F6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3Symbols2" iconId="2"/>
            </x14:iconSet>
          </x14:cfRule>
          <xm:sqref>P72:AG72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M15"/>
  <sheetViews>
    <sheetView zoomScaleNormal="100" workbookViewId="0">
      <selection activeCell="AF18" sqref="AF18"/>
    </sheetView>
  </sheetViews>
  <sheetFormatPr defaultColWidth="8.7109375" defaultRowHeight="12.75" x14ac:dyDescent="0.2"/>
  <cols>
    <col min="1" max="1" width="5.42578125" style="169" customWidth="1"/>
    <col min="2" max="2" width="7.42578125" style="169" customWidth="1"/>
    <col min="3" max="3" width="3.28515625" style="169" customWidth="1"/>
    <col min="4" max="5" width="5.28515625" style="169" customWidth="1"/>
    <col min="6" max="48" width="3.5703125" style="169" customWidth="1"/>
    <col min="49" max="49" width="3.28515625" style="169" customWidth="1"/>
    <col min="50" max="57" width="3.5703125" style="169" customWidth="1"/>
    <col min="58" max="58" width="3.28515625" style="169" customWidth="1"/>
    <col min="59" max="59" width="7.85546875" style="169" customWidth="1"/>
    <col min="60" max="60" width="4.85546875" style="169" customWidth="1"/>
    <col min="61" max="61" width="7.7109375" style="169" customWidth="1"/>
    <col min="62" max="62" width="7.28515625" style="169" customWidth="1"/>
    <col min="63" max="63" width="5.5703125" style="169" customWidth="1"/>
    <col min="64" max="65" width="5.42578125" style="169" customWidth="1"/>
    <col min="66" max="16384" width="8.7109375" style="169"/>
  </cols>
  <sheetData>
    <row r="2" spans="1:65" s="170" customFormat="1" ht="63.75" customHeight="1" x14ac:dyDescent="0.2">
      <c r="A2" s="279" t="s">
        <v>276</v>
      </c>
      <c r="B2" s="279"/>
      <c r="C2" s="279"/>
      <c r="D2" s="279"/>
      <c r="E2" s="279"/>
      <c r="F2" s="280" t="s">
        <v>277</v>
      </c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169"/>
      <c r="BG2" s="169"/>
      <c r="BH2" s="169"/>
      <c r="BI2" s="169"/>
      <c r="BJ2" s="169"/>
      <c r="BK2" s="169"/>
      <c r="BL2" s="169"/>
      <c r="BM2" s="169"/>
    </row>
    <row r="3" spans="1:65" ht="36.75" customHeight="1" x14ac:dyDescent="0.2">
      <c r="A3" s="278" t="s">
        <v>110</v>
      </c>
      <c r="B3" s="278" t="s">
        <v>111</v>
      </c>
      <c r="C3" s="281" t="s">
        <v>112</v>
      </c>
      <c r="D3" s="281"/>
      <c r="E3" s="281"/>
      <c r="F3" s="278" t="s">
        <v>113</v>
      </c>
      <c r="G3" s="278"/>
      <c r="H3" s="278"/>
      <c r="I3" s="278"/>
      <c r="J3" s="278"/>
      <c r="K3" s="278" t="s">
        <v>114</v>
      </c>
      <c r="L3" s="278"/>
      <c r="M3" s="278"/>
      <c r="N3" s="278"/>
      <c r="O3" s="278" t="s">
        <v>115</v>
      </c>
      <c r="P3" s="278"/>
      <c r="Q3" s="278"/>
      <c r="R3" s="278"/>
      <c r="S3" s="278" t="s">
        <v>116</v>
      </c>
      <c r="T3" s="278"/>
      <c r="U3" s="278"/>
      <c r="V3" s="278"/>
      <c r="W3" s="278"/>
      <c r="X3" s="278" t="s">
        <v>117</v>
      </c>
      <c r="Y3" s="278"/>
      <c r="Z3" s="278"/>
      <c r="AA3" s="278"/>
      <c r="AB3" s="278" t="s">
        <v>118</v>
      </c>
      <c r="AC3" s="278"/>
      <c r="AD3" s="278"/>
      <c r="AE3" s="278"/>
      <c r="AF3" s="278" t="s">
        <v>119</v>
      </c>
      <c r="AG3" s="278"/>
      <c r="AH3" s="278"/>
      <c r="AI3" s="278"/>
      <c r="AJ3" s="278"/>
      <c r="AK3" s="278" t="s">
        <v>120</v>
      </c>
      <c r="AL3" s="278"/>
      <c r="AM3" s="278"/>
      <c r="AN3" s="278"/>
      <c r="AO3" s="278" t="s">
        <v>121</v>
      </c>
      <c r="AP3" s="278"/>
      <c r="AQ3" s="278"/>
      <c r="AR3" s="278"/>
      <c r="AS3" s="278" t="s">
        <v>122</v>
      </c>
      <c r="AT3" s="278"/>
      <c r="AU3" s="278"/>
      <c r="AV3" s="278"/>
      <c r="AW3" s="278" t="s">
        <v>123</v>
      </c>
      <c r="AX3" s="278"/>
      <c r="AY3" s="278"/>
      <c r="AZ3" s="278"/>
      <c r="BA3" s="278"/>
      <c r="BB3" s="278" t="s">
        <v>124</v>
      </c>
      <c r="BC3" s="278"/>
      <c r="BD3" s="278"/>
      <c r="BE3" s="278"/>
      <c r="BF3" s="284" t="s">
        <v>110</v>
      </c>
      <c r="BG3" s="283" t="s">
        <v>125</v>
      </c>
      <c r="BH3" s="283" t="s">
        <v>93</v>
      </c>
      <c r="BI3" s="282" t="s">
        <v>126</v>
      </c>
      <c r="BJ3" s="282"/>
      <c r="BK3" s="283" t="s">
        <v>25</v>
      </c>
      <c r="BL3" s="283" t="s">
        <v>127</v>
      </c>
      <c r="BM3" s="283" t="s">
        <v>128</v>
      </c>
    </row>
    <row r="4" spans="1:65" ht="63" customHeight="1" x14ac:dyDescent="0.2">
      <c r="A4" s="278"/>
      <c r="B4" s="278"/>
      <c r="C4" s="174" t="s">
        <v>28</v>
      </c>
      <c r="D4" s="174" t="s">
        <v>29</v>
      </c>
      <c r="E4" s="174" t="s">
        <v>129</v>
      </c>
      <c r="F4" s="172" t="s">
        <v>130</v>
      </c>
      <c r="G4" s="172" t="s">
        <v>131</v>
      </c>
      <c r="H4" s="172" t="s">
        <v>132</v>
      </c>
      <c r="I4" s="172" t="s">
        <v>133</v>
      </c>
      <c r="J4" s="172" t="s">
        <v>134</v>
      </c>
      <c r="K4" s="172" t="s">
        <v>135</v>
      </c>
      <c r="L4" s="172" t="s">
        <v>136</v>
      </c>
      <c r="M4" s="172" t="s">
        <v>137</v>
      </c>
      <c r="N4" s="172" t="s">
        <v>138</v>
      </c>
      <c r="O4" s="172" t="s">
        <v>139</v>
      </c>
      <c r="P4" s="172" t="s">
        <v>140</v>
      </c>
      <c r="Q4" s="172" t="s">
        <v>141</v>
      </c>
      <c r="R4" s="172" t="s">
        <v>142</v>
      </c>
      <c r="S4" s="172" t="s">
        <v>143</v>
      </c>
      <c r="T4" s="172" t="s">
        <v>144</v>
      </c>
      <c r="U4" s="172" t="s">
        <v>145</v>
      </c>
      <c r="V4" s="172" t="s">
        <v>146</v>
      </c>
      <c r="W4" s="172" t="s">
        <v>147</v>
      </c>
      <c r="X4" s="172" t="s">
        <v>148</v>
      </c>
      <c r="Y4" s="172" t="s">
        <v>149</v>
      </c>
      <c r="Z4" s="172" t="s">
        <v>150</v>
      </c>
      <c r="AA4" s="172" t="s">
        <v>151</v>
      </c>
      <c r="AB4" s="172" t="s">
        <v>152</v>
      </c>
      <c r="AC4" s="172" t="s">
        <v>153</v>
      </c>
      <c r="AD4" s="172" t="s">
        <v>154</v>
      </c>
      <c r="AE4" s="172" t="s">
        <v>155</v>
      </c>
      <c r="AF4" s="172" t="s">
        <v>156</v>
      </c>
      <c r="AG4" s="172" t="s">
        <v>157</v>
      </c>
      <c r="AH4" s="172" t="s">
        <v>158</v>
      </c>
      <c r="AI4" s="172" t="s">
        <v>159</v>
      </c>
      <c r="AJ4" s="172" t="s">
        <v>160</v>
      </c>
      <c r="AK4" s="172" t="s">
        <v>161</v>
      </c>
      <c r="AL4" s="172" t="s">
        <v>162</v>
      </c>
      <c r="AM4" s="175" t="s">
        <v>163</v>
      </c>
      <c r="AN4" s="172" t="s">
        <v>164</v>
      </c>
      <c r="AO4" s="172" t="s">
        <v>165</v>
      </c>
      <c r="AP4" s="175" t="s">
        <v>166</v>
      </c>
      <c r="AQ4" s="172" t="s">
        <v>167</v>
      </c>
      <c r="AR4" s="172" t="s">
        <v>168</v>
      </c>
      <c r="AS4" s="172" t="s">
        <v>169</v>
      </c>
      <c r="AT4" s="172" t="s">
        <v>170</v>
      </c>
      <c r="AU4" s="172" t="s">
        <v>171</v>
      </c>
      <c r="AV4" s="172" t="s">
        <v>172</v>
      </c>
      <c r="AW4" s="172" t="s">
        <v>173</v>
      </c>
      <c r="AX4" s="172" t="s">
        <v>174</v>
      </c>
      <c r="AY4" s="172" t="s">
        <v>175</v>
      </c>
      <c r="AZ4" s="172" t="s">
        <v>176</v>
      </c>
      <c r="BA4" s="172" t="s">
        <v>177</v>
      </c>
      <c r="BB4" s="172" t="s">
        <v>178</v>
      </c>
      <c r="BC4" s="172" t="s">
        <v>179</v>
      </c>
      <c r="BD4" s="172" t="s">
        <v>180</v>
      </c>
      <c r="BE4" s="172" t="s">
        <v>181</v>
      </c>
      <c r="BF4" s="284"/>
      <c r="BG4" s="283"/>
      <c r="BH4" s="283"/>
      <c r="BI4" s="173" t="s">
        <v>182</v>
      </c>
      <c r="BJ4" s="173" t="s">
        <v>183</v>
      </c>
      <c r="BK4" s="283"/>
      <c r="BL4" s="283"/>
      <c r="BM4" s="283"/>
    </row>
    <row r="5" spans="1:65" ht="15.75" customHeight="1" x14ac:dyDescent="0.2">
      <c r="A5" s="171" t="s">
        <v>184</v>
      </c>
      <c r="B5" s="171" t="s">
        <v>185</v>
      </c>
      <c r="C5" s="171">
        <v>17</v>
      </c>
      <c r="D5" s="171">
        <v>24</v>
      </c>
      <c r="E5" s="171">
        <f>SUM(C5:D5)</f>
        <v>41</v>
      </c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7"/>
      <c r="X5" s="177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8"/>
      <c r="AN5" s="176"/>
      <c r="AO5" s="176"/>
      <c r="AP5" s="178"/>
      <c r="AQ5" s="176"/>
      <c r="AR5" s="176"/>
      <c r="AS5" s="176"/>
      <c r="AT5" s="176"/>
      <c r="AU5" s="176"/>
      <c r="AV5" s="176"/>
      <c r="AW5" s="179"/>
      <c r="AX5" s="177"/>
      <c r="AY5" s="177"/>
      <c r="AZ5" s="177"/>
      <c r="BA5" s="177"/>
      <c r="BB5" s="177"/>
      <c r="BC5" s="177"/>
      <c r="BD5" s="177"/>
      <c r="BE5" s="177"/>
      <c r="BF5" s="171" t="s">
        <v>184</v>
      </c>
      <c r="BG5" s="180">
        <v>41</v>
      </c>
      <c r="BH5" s="180">
        <v>0</v>
      </c>
      <c r="BI5" s="180">
        <v>0</v>
      </c>
      <c r="BJ5" s="180">
        <v>0</v>
      </c>
      <c r="BK5" s="180">
        <v>0</v>
      </c>
      <c r="BL5" s="180">
        <v>0</v>
      </c>
      <c r="BM5" s="180">
        <v>11</v>
      </c>
    </row>
    <row r="6" spans="1:65" ht="15.75" customHeight="1" x14ac:dyDescent="0.2">
      <c r="A6" s="171" t="s">
        <v>186</v>
      </c>
      <c r="B6" s="171" t="s">
        <v>187</v>
      </c>
      <c r="C6" s="171">
        <v>17</v>
      </c>
      <c r="D6" s="171">
        <v>23</v>
      </c>
      <c r="E6" s="171">
        <f>SUM(C6:D6)</f>
        <v>40</v>
      </c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  <c r="X6" s="177"/>
      <c r="Y6" s="176"/>
      <c r="Z6" s="176"/>
      <c r="AA6" s="176"/>
      <c r="AB6" s="176"/>
      <c r="AC6" s="176"/>
      <c r="AD6" s="176"/>
      <c r="AE6" s="181" t="s">
        <v>188</v>
      </c>
      <c r="AF6" s="181" t="s">
        <v>188</v>
      </c>
      <c r="AG6" s="181" t="s">
        <v>188</v>
      </c>
      <c r="AH6" s="181" t="s">
        <v>188</v>
      </c>
      <c r="AI6" s="181" t="s">
        <v>188</v>
      </c>
      <c r="AJ6" s="182" t="s">
        <v>189</v>
      </c>
      <c r="AK6" s="182" t="s">
        <v>189</v>
      </c>
      <c r="AL6" s="182" t="s">
        <v>189</v>
      </c>
      <c r="AM6" s="182" t="s">
        <v>189</v>
      </c>
      <c r="AN6" s="182" t="s">
        <v>189</v>
      </c>
      <c r="AO6" s="182" t="s">
        <v>189</v>
      </c>
      <c r="AP6" s="182" t="s">
        <v>189</v>
      </c>
      <c r="AQ6" s="182" t="s">
        <v>189</v>
      </c>
      <c r="AR6" s="176"/>
      <c r="AS6" s="181" t="s">
        <v>190</v>
      </c>
      <c r="AT6" s="182" t="s">
        <v>191</v>
      </c>
      <c r="AU6" s="182" t="s">
        <v>191</v>
      </c>
      <c r="AV6" s="176"/>
      <c r="AW6" s="224"/>
      <c r="AX6" s="183"/>
      <c r="AY6" s="183"/>
      <c r="AZ6" s="183"/>
      <c r="BA6" s="183"/>
      <c r="BB6" s="183"/>
      <c r="BC6" s="183"/>
      <c r="BD6" s="183"/>
      <c r="BE6" s="183"/>
      <c r="BF6" s="171" t="s">
        <v>186</v>
      </c>
      <c r="BG6" s="180">
        <v>40</v>
      </c>
      <c r="BH6" s="180">
        <v>0</v>
      </c>
      <c r="BI6" s="180">
        <v>0</v>
      </c>
      <c r="BJ6" s="180">
        <v>0</v>
      </c>
      <c r="BK6" s="180">
        <v>0</v>
      </c>
      <c r="BL6" s="180">
        <v>0</v>
      </c>
      <c r="BM6" s="180">
        <v>2</v>
      </c>
    </row>
    <row r="8" spans="1:65" ht="21.75" customHeight="1" x14ac:dyDescent="0.2">
      <c r="F8" s="286" t="s">
        <v>192</v>
      </c>
      <c r="G8" s="286"/>
      <c r="H8" s="286"/>
      <c r="I8" s="286"/>
      <c r="J8" s="286"/>
      <c r="K8" s="286"/>
      <c r="L8" s="286"/>
      <c r="M8" s="286"/>
      <c r="N8" s="184"/>
      <c r="O8" s="287" t="s">
        <v>128</v>
      </c>
      <c r="P8" s="287"/>
      <c r="Q8" s="287"/>
      <c r="R8" s="287"/>
      <c r="S8" s="184"/>
      <c r="T8" s="288" t="s">
        <v>193</v>
      </c>
      <c r="U8" s="288"/>
      <c r="V8" s="288"/>
      <c r="W8" s="288"/>
      <c r="X8" s="288"/>
      <c r="Y8" s="288"/>
      <c r="Z8" s="288"/>
      <c r="AA8" s="288"/>
      <c r="AB8" s="184"/>
      <c r="AC8" s="289" t="s">
        <v>194</v>
      </c>
      <c r="AD8" s="289"/>
      <c r="AE8" s="289"/>
      <c r="AF8" s="289"/>
      <c r="AG8" s="289"/>
      <c r="AH8" s="289"/>
      <c r="AI8" s="289"/>
      <c r="AJ8" s="289"/>
      <c r="AK8" s="184"/>
      <c r="AL8" s="290" t="s">
        <v>195</v>
      </c>
      <c r="AM8" s="290"/>
      <c r="AN8" s="290"/>
      <c r="AO8" s="290"/>
      <c r="AP8" s="290"/>
      <c r="AQ8" s="290"/>
      <c r="AR8" s="290"/>
      <c r="AS8" s="290"/>
      <c r="AT8" s="185"/>
      <c r="AU8" s="291" t="s">
        <v>196</v>
      </c>
      <c r="AV8" s="291"/>
      <c r="AW8" s="291"/>
      <c r="AX8" s="291"/>
      <c r="AY8" s="291"/>
      <c r="AZ8" s="291"/>
      <c r="BA8" s="185"/>
      <c r="BB8" s="285" t="s">
        <v>197</v>
      </c>
      <c r="BC8" s="285"/>
      <c r="BD8" s="285"/>
      <c r="BE8" s="285"/>
    </row>
    <row r="9" spans="1:65" x14ac:dyDescent="0.2">
      <c r="F9" s="286"/>
      <c r="G9" s="286"/>
      <c r="H9" s="286"/>
      <c r="I9" s="286"/>
      <c r="J9" s="286"/>
      <c r="K9" s="286"/>
      <c r="L9" s="286"/>
      <c r="M9" s="286"/>
      <c r="N9" s="184"/>
      <c r="O9" s="287"/>
      <c r="P9" s="287"/>
      <c r="Q9" s="287"/>
      <c r="R9" s="287"/>
      <c r="S9" s="184"/>
      <c r="T9" s="288"/>
      <c r="U9" s="288"/>
      <c r="V9" s="288"/>
      <c r="W9" s="288"/>
      <c r="X9" s="288"/>
      <c r="Y9" s="288"/>
      <c r="Z9" s="288"/>
      <c r="AA9" s="288"/>
      <c r="AB9" s="184"/>
      <c r="AC9" s="289"/>
      <c r="AD9" s="289"/>
      <c r="AE9" s="289"/>
      <c r="AF9" s="289"/>
      <c r="AG9" s="289"/>
      <c r="AH9" s="289"/>
      <c r="AI9" s="289"/>
      <c r="AJ9" s="289"/>
      <c r="AK9" s="184"/>
      <c r="AL9" s="290"/>
      <c r="AM9" s="290"/>
      <c r="AN9" s="290"/>
      <c r="AO9" s="290"/>
      <c r="AP9" s="290"/>
      <c r="AQ9" s="290"/>
      <c r="AR9" s="290"/>
      <c r="AS9" s="290"/>
      <c r="AT9" s="184"/>
      <c r="AU9" s="291"/>
      <c r="AV9" s="291"/>
      <c r="AW9" s="291"/>
      <c r="AX9" s="291"/>
      <c r="AY9" s="291"/>
      <c r="AZ9" s="291"/>
      <c r="BA9" s="185"/>
      <c r="BB9" s="285"/>
      <c r="BC9" s="285"/>
      <c r="BD9" s="285"/>
      <c r="BE9" s="285"/>
    </row>
    <row r="10" spans="1:65" x14ac:dyDescent="0.2"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U10" s="186"/>
      <c r="V10" s="186"/>
      <c r="W10" s="186"/>
      <c r="X10" s="186"/>
      <c r="Y10" s="186"/>
      <c r="Z10" s="186"/>
      <c r="AA10" s="186"/>
      <c r="AB10" s="184"/>
      <c r="AD10" s="187"/>
      <c r="AE10" s="187"/>
      <c r="AF10" s="187"/>
      <c r="AG10" s="187"/>
      <c r="AH10" s="187"/>
      <c r="AI10" s="187"/>
      <c r="AJ10" s="187"/>
      <c r="AT10" s="184"/>
      <c r="AU10" s="184"/>
      <c r="AV10" s="184"/>
      <c r="AW10" s="184"/>
      <c r="AX10" s="185"/>
      <c r="AY10" s="185"/>
      <c r="AZ10" s="185"/>
      <c r="BA10" s="185"/>
      <c r="BB10" s="185"/>
      <c r="BC10" s="185"/>
      <c r="BD10" s="185"/>
      <c r="BE10" s="185"/>
    </row>
    <row r="11" spans="1:65" x14ac:dyDescent="0.2">
      <c r="U11" s="186"/>
      <c r="V11" s="186"/>
      <c r="W11" s="186"/>
      <c r="X11" s="186"/>
      <c r="Y11" s="186"/>
      <c r="Z11" s="186"/>
      <c r="AA11" s="186"/>
      <c r="AD11" s="187"/>
      <c r="AE11" s="187"/>
      <c r="AF11" s="187"/>
      <c r="AG11" s="187"/>
      <c r="AH11" s="187"/>
      <c r="AI11" s="187"/>
      <c r="AJ11" s="187"/>
    </row>
    <row r="12" spans="1:65" x14ac:dyDescent="0.2">
      <c r="U12" s="186"/>
      <c r="V12" s="186"/>
      <c r="W12" s="186"/>
      <c r="X12" s="186"/>
      <c r="Y12" s="186"/>
    </row>
    <row r="15" spans="1:65" x14ac:dyDescent="0.2">
      <c r="AI15" s="188"/>
    </row>
  </sheetData>
  <mergeCells count="31">
    <mergeCell ref="BB8:BE9"/>
    <mergeCell ref="F8:M9"/>
    <mergeCell ref="O8:R9"/>
    <mergeCell ref="T8:AA9"/>
    <mergeCell ref="AC8:AJ9"/>
    <mergeCell ref="AL8:AS9"/>
    <mergeCell ref="AU8:AZ9"/>
    <mergeCell ref="BI3:BJ3"/>
    <mergeCell ref="BK3:BK4"/>
    <mergeCell ref="BL3:BL4"/>
    <mergeCell ref="BM3:BM4"/>
    <mergeCell ref="BB3:BE3"/>
    <mergeCell ref="BF3:BF4"/>
    <mergeCell ref="BG3:BG4"/>
    <mergeCell ref="BH3:BH4"/>
    <mergeCell ref="AW3:BA3"/>
    <mergeCell ref="A2:E2"/>
    <mergeCell ref="F2:BE2"/>
    <mergeCell ref="A3:A4"/>
    <mergeCell ref="B3:B4"/>
    <mergeCell ref="C3:E3"/>
    <mergeCell ref="F3:J3"/>
    <mergeCell ref="K3:N3"/>
    <mergeCell ref="O3:R3"/>
    <mergeCell ref="S3:W3"/>
    <mergeCell ref="X3:AA3"/>
    <mergeCell ref="AB3:AE3"/>
    <mergeCell ref="AF3:AJ3"/>
    <mergeCell ref="AK3:AN3"/>
    <mergeCell ref="AO3:AR3"/>
    <mergeCell ref="AS3:AV3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37"/>
  <sheetViews>
    <sheetView topLeftCell="B6" zoomScale="70" zoomScaleNormal="70" workbookViewId="0">
      <selection activeCell="D19" sqref="D19"/>
    </sheetView>
  </sheetViews>
  <sheetFormatPr defaultColWidth="9" defaultRowHeight="20.25" x14ac:dyDescent="0.3"/>
  <cols>
    <col min="1" max="1" width="9" hidden="1"/>
    <col min="2" max="2" width="3.85546875" style="18" customWidth="1"/>
    <col min="3" max="3" width="7" style="189" customWidth="1"/>
    <col min="4" max="4" width="139" style="18" customWidth="1"/>
    <col min="5" max="5" width="15.42578125" customWidth="1"/>
    <col min="6" max="6" width="35.85546875" customWidth="1"/>
  </cols>
  <sheetData>
    <row r="1" spans="1:13" x14ac:dyDescent="0.3">
      <c r="A1" s="4"/>
    </row>
    <row r="2" spans="1:13" ht="27.75" customHeight="1" x14ac:dyDescent="0.3">
      <c r="A2" s="4"/>
      <c r="C2" s="190" t="s">
        <v>288</v>
      </c>
      <c r="D2" s="190"/>
      <c r="E2" s="191"/>
      <c r="F2" s="191"/>
      <c r="G2" s="192"/>
      <c r="H2" s="192"/>
      <c r="I2" s="192"/>
      <c r="J2" s="192"/>
      <c r="K2" s="192"/>
      <c r="L2" s="192"/>
      <c r="M2" s="193"/>
    </row>
    <row r="3" spans="1:13" ht="27.75" customHeight="1" x14ac:dyDescent="0.3">
      <c r="A3" s="4"/>
      <c r="C3" s="234" t="s">
        <v>287</v>
      </c>
      <c r="D3" s="234"/>
      <c r="E3" s="234"/>
      <c r="F3" s="234"/>
      <c r="G3" s="192"/>
      <c r="H3" s="192"/>
      <c r="I3" s="192"/>
      <c r="J3" s="192"/>
      <c r="K3" s="192"/>
      <c r="L3" s="192"/>
      <c r="M3" s="193"/>
    </row>
    <row r="4" spans="1:13" x14ac:dyDescent="0.3">
      <c r="A4" s="4"/>
      <c r="C4" s="194"/>
      <c r="D4" s="17"/>
      <c r="E4" s="193"/>
      <c r="F4" s="193"/>
      <c r="G4" s="193"/>
      <c r="H4" s="193"/>
      <c r="I4" s="193"/>
      <c r="J4" s="193"/>
      <c r="K4" s="193"/>
      <c r="L4" s="193"/>
      <c r="M4" s="193"/>
    </row>
    <row r="5" spans="1:13" ht="37.5" x14ac:dyDescent="0.3">
      <c r="A5" s="4"/>
      <c r="C5" s="195" t="s">
        <v>198</v>
      </c>
      <c r="D5" s="196" t="s">
        <v>199</v>
      </c>
      <c r="E5" s="196" t="s">
        <v>200</v>
      </c>
      <c r="F5" s="196" t="s">
        <v>201</v>
      </c>
      <c r="G5" s="193"/>
      <c r="H5" s="193"/>
      <c r="I5" s="193"/>
      <c r="J5" s="193"/>
      <c r="K5" s="193"/>
      <c r="L5" s="193"/>
      <c r="M5" s="193"/>
    </row>
    <row r="6" spans="1:13" x14ac:dyDescent="0.3">
      <c r="A6" s="4"/>
      <c r="C6" s="197">
        <v>1</v>
      </c>
      <c r="D6" s="198" t="s">
        <v>292</v>
      </c>
      <c r="E6" s="199">
        <v>318</v>
      </c>
      <c r="F6" s="200" t="s">
        <v>202</v>
      </c>
      <c r="G6" s="193"/>
      <c r="H6" s="193"/>
      <c r="I6" s="193"/>
      <c r="J6" s="193"/>
      <c r="K6" s="193"/>
      <c r="L6" s="193"/>
      <c r="M6" s="193"/>
    </row>
    <row r="7" spans="1:13" x14ac:dyDescent="0.3">
      <c r="A7" s="4"/>
      <c r="C7" s="197">
        <f t="shared" ref="C7:C15" si="0">C6+1</f>
        <v>2</v>
      </c>
      <c r="D7" s="198" t="s">
        <v>203</v>
      </c>
      <c r="E7" s="195">
        <v>407</v>
      </c>
      <c r="F7" s="201" t="s">
        <v>204</v>
      </c>
      <c r="G7" s="193"/>
      <c r="H7" s="193"/>
      <c r="I7" s="193"/>
      <c r="J7" s="193"/>
      <c r="K7" s="193"/>
      <c r="L7" s="193"/>
      <c r="M7" s="193"/>
    </row>
    <row r="8" spans="1:13" x14ac:dyDescent="0.3">
      <c r="A8" s="4"/>
      <c r="C8" s="197">
        <f t="shared" si="0"/>
        <v>3</v>
      </c>
      <c r="D8" s="198" t="s">
        <v>206</v>
      </c>
      <c r="E8" s="195">
        <v>414</v>
      </c>
      <c r="F8" s="201" t="s">
        <v>205</v>
      </c>
      <c r="G8" s="193"/>
      <c r="H8" s="193"/>
      <c r="I8" s="193"/>
      <c r="J8" s="193"/>
      <c r="K8" s="193"/>
      <c r="L8" s="193"/>
      <c r="M8" s="193"/>
    </row>
    <row r="9" spans="1:13" x14ac:dyDescent="0.3">
      <c r="A9" s="4"/>
      <c r="C9" s="197">
        <f t="shared" si="0"/>
        <v>4</v>
      </c>
      <c r="D9" s="198" t="s">
        <v>207</v>
      </c>
      <c r="E9" s="195">
        <v>217</v>
      </c>
      <c r="F9" s="201" t="s">
        <v>208</v>
      </c>
      <c r="G9" s="193"/>
      <c r="H9" s="193"/>
      <c r="I9" s="193"/>
      <c r="J9" s="193"/>
      <c r="K9" s="193"/>
      <c r="L9" s="193"/>
      <c r="M9" s="193"/>
    </row>
    <row r="10" spans="1:13" s="5" customFormat="1" ht="19.5" customHeight="1" x14ac:dyDescent="0.3">
      <c r="A10" s="203"/>
      <c r="B10" s="204"/>
      <c r="C10" s="197">
        <f t="shared" si="0"/>
        <v>5</v>
      </c>
      <c r="D10" s="198" t="s">
        <v>291</v>
      </c>
      <c r="E10" s="195">
        <v>319</v>
      </c>
      <c r="F10" s="201" t="s">
        <v>241</v>
      </c>
      <c r="G10" s="235" t="s">
        <v>89</v>
      </c>
      <c r="H10" s="235"/>
      <c r="I10" s="235"/>
      <c r="J10" s="235"/>
      <c r="K10" s="235"/>
      <c r="L10" s="235"/>
      <c r="M10" s="235"/>
    </row>
    <row r="11" spans="1:13" s="5" customFormat="1" ht="19.5" customHeight="1" x14ac:dyDescent="0.3">
      <c r="A11" s="203"/>
      <c r="B11" s="204"/>
      <c r="C11" s="197">
        <f t="shared" si="0"/>
        <v>6</v>
      </c>
      <c r="D11" s="205" t="s">
        <v>209</v>
      </c>
      <c r="E11" s="195">
        <v>110</v>
      </c>
      <c r="F11" s="201" t="s">
        <v>210</v>
      </c>
      <c r="G11" s="206"/>
      <c r="H11" s="206"/>
      <c r="I11" s="206"/>
      <c r="J11" s="206"/>
      <c r="K11" s="206"/>
      <c r="L11" s="206"/>
      <c r="M11" s="206"/>
    </row>
    <row r="12" spans="1:13" s="5" customFormat="1" ht="19.5" customHeight="1" x14ac:dyDescent="0.3">
      <c r="A12" s="203"/>
      <c r="B12" s="204"/>
      <c r="C12" s="197">
        <f t="shared" si="0"/>
        <v>7</v>
      </c>
      <c r="D12" s="202" t="s">
        <v>289</v>
      </c>
      <c r="E12" s="195">
        <v>100</v>
      </c>
      <c r="F12" s="201" t="s">
        <v>205</v>
      </c>
      <c r="G12" s="206"/>
      <c r="H12" s="206"/>
      <c r="I12" s="206"/>
      <c r="J12" s="206"/>
      <c r="K12" s="206"/>
      <c r="L12" s="206"/>
      <c r="M12" s="206"/>
    </row>
    <row r="13" spans="1:13" s="5" customFormat="1" ht="19.5" customHeight="1" x14ac:dyDescent="0.3">
      <c r="A13" s="203"/>
      <c r="B13" s="204"/>
      <c r="C13" s="197">
        <f t="shared" si="0"/>
        <v>8</v>
      </c>
      <c r="D13" s="202" t="s">
        <v>211</v>
      </c>
      <c r="E13" s="195">
        <v>302</v>
      </c>
      <c r="F13" s="201" t="s">
        <v>212</v>
      </c>
      <c r="G13" s="206"/>
      <c r="H13" s="206"/>
      <c r="I13" s="206"/>
      <c r="M13" s="206"/>
    </row>
    <row r="14" spans="1:13" s="5" customFormat="1" ht="19.5" customHeight="1" x14ac:dyDescent="0.3">
      <c r="A14" s="203"/>
      <c r="B14" s="204"/>
      <c r="C14" s="197">
        <f t="shared" si="0"/>
        <v>9</v>
      </c>
      <c r="D14" s="202" t="s">
        <v>213</v>
      </c>
      <c r="E14" s="195">
        <v>302</v>
      </c>
      <c r="F14" s="201" t="s">
        <v>212</v>
      </c>
      <c r="G14" s="206"/>
      <c r="H14" s="206"/>
      <c r="I14" s="206"/>
      <c r="M14" s="206"/>
    </row>
    <row r="15" spans="1:13" s="5" customFormat="1" ht="19.5" customHeight="1" x14ac:dyDescent="0.3">
      <c r="A15" s="203"/>
      <c r="B15" s="204"/>
      <c r="C15" s="197">
        <f t="shared" si="0"/>
        <v>10</v>
      </c>
      <c r="D15" s="202" t="s">
        <v>290</v>
      </c>
      <c r="E15" s="195">
        <v>313</v>
      </c>
      <c r="F15" s="201" t="s">
        <v>214</v>
      </c>
      <c r="G15" s="208"/>
      <c r="H15" s="208"/>
      <c r="I15" s="208"/>
      <c r="J15" s="208"/>
      <c r="K15" s="208"/>
      <c r="L15" s="208"/>
      <c r="M15" s="208"/>
    </row>
    <row r="16" spans="1:13" s="5" customFormat="1" ht="19.5" customHeight="1" x14ac:dyDescent="0.3">
      <c r="B16" s="18"/>
      <c r="C16" s="197" t="s">
        <v>89</v>
      </c>
      <c r="D16" s="207" t="s">
        <v>215</v>
      </c>
      <c r="E16" s="195"/>
      <c r="F16" s="201"/>
      <c r="G16" s="208"/>
      <c r="H16" s="208"/>
      <c r="I16" s="208"/>
      <c r="J16" s="208"/>
      <c r="K16" s="208"/>
      <c r="L16" s="208"/>
      <c r="M16" s="208"/>
    </row>
    <row r="17" spans="1:13" s="5" customFormat="1" ht="19.5" customHeight="1" x14ac:dyDescent="0.3">
      <c r="B17" s="18"/>
      <c r="C17" s="197">
        <v>1</v>
      </c>
      <c r="D17" s="205" t="s">
        <v>293</v>
      </c>
      <c r="E17" s="195">
        <v>414</v>
      </c>
      <c r="F17" s="201" t="s">
        <v>216</v>
      </c>
      <c r="G17" s="208"/>
      <c r="H17" s="208"/>
      <c r="I17" s="208"/>
      <c r="J17" s="208"/>
      <c r="K17" s="208"/>
      <c r="L17" s="208"/>
      <c r="M17" s="208"/>
    </row>
    <row r="18" spans="1:13" s="5" customFormat="1" ht="19.5" customHeight="1" x14ac:dyDescent="0.3">
      <c r="B18" s="18"/>
      <c r="C18" s="197">
        <v>2</v>
      </c>
      <c r="D18" s="202" t="s">
        <v>294</v>
      </c>
      <c r="E18" s="195">
        <v>110</v>
      </c>
      <c r="F18" s="201" t="s">
        <v>210</v>
      </c>
      <c r="G18" s="208"/>
      <c r="H18" s="208"/>
      <c r="I18" s="208"/>
      <c r="J18" s="208"/>
      <c r="K18" s="208"/>
      <c r="L18" s="208"/>
      <c r="M18" s="208"/>
    </row>
    <row r="19" spans="1:13" s="5" customFormat="1" ht="19.5" customHeight="1" x14ac:dyDescent="0.3">
      <c r="B19" s="18"/>
      <c r="C19" s="197">
        <v>3</v>
      </c>
      <c r="D19" s="202" t="s">
        <v>295</v>
      </c>
      <c r="E19" s="195">
        <v>32</v>
      </c>
      <c r="F19" s="201" t="s">
        <v>212</v>
      </c>
      <c r="G19" s="208"/>
      <c r="H19" s="208"/>
      <c r="I19" s="208"/>
      <c r="J19" s="208"/>
      <c r="K19" s="208"/>
      <c r="L19" s="208"/>
      <c r="M19" s="208"/>
    </row>
    <row r="20" spans="1:13" s="5" customFormat="1" ht="19.5" customHeight="1" x14ac:dyDescent="0.3">
      <c r="B20" s="18"/>
      <c r="C20" s="197">
        <v>4</v>
      </c>
      <c r="D20" s="202" t="s">
        <v>217</v>
      </c>
      <c r="E20" s="195" t="s">
        <v>218</v>
      </c>
      <c r="F20" s="201" t="s">
        <v>214</v>
      </c>
      <c r="G20" s="208"/>
      <c r="H20" s="208"/>
      <c r="I20" s="208"/>
      <c r="J20" s="208"/>
      <c r="K20" s="208"/>
      <c r="L20" s="208"/>
      <c r="M20" s="208"/>
    </row>
    <row r="21" spans="1:13" s="5" customFormat="1" ht="19.5" customHeight="1" x14ac:dyDescent="0.3">
      <c r="B21" s="18"/>
      <c r="C21" s="197">
        <v>5</v>
      </c>
      <c r="D21" s="202" t="s">
        <v>219</v>
      </c>
      <c r="E21" s="195" t="s">
        <v>220</v>
      </c>
      <c r="F21" s="201" t="s">
        <v>214</v>
      </c>
      <c r="G21" s="208"/>
      <c r="H21" s="208"/>
      <c r="I21" s="208"/>
      <c r="J21" s="208"/>
      <c r="K21" s="208"/>
      <c r="L21" s="208"/>
      <c r="M21" s="208"/>
    </row>
    <row r="22" spans="1:13" s="5" customFormat="1" ht="19.5" customHeight="1" x14ac:dyDescent="0.3">
      <c r="B22" s="18"/>
      <c r="C22" s="197">
        <v>6</v>
      </c>
      <c r="D22" s="202" t="s">
        <v>221</v>
      </c>
      <c r="E22" s="195" t="s">
        <v>218</v>
      </c>
      <c r="F22" s="201" t="s">
        <v>222</v>
      </c>
      <c r="G22" s="208"/>
      <c r="H22" s="208"/>
      <c r="I22" s="208"/>
      <c r="J22" s="208"/>
      <c r="K22" s="208"/>
      <c r="L22" s="208"/>
      <c r="M22" s="208"/>
    </row>
    <row r="23" spans="1:13" s="5" customFormat="1" ht="19.5" customHeight="1" x14ac:dyDescent="0.3">
      <c r="B23" s="18"/>
      <c r="C23" s="197">
        <v>7</v>
      </c>
      <c r="D23" s="202" t="s">
        <v>223</v>
      </c>
      <c r="E23" s="195" t="s">
        <v>218</v>
      </c>
      <c r="F23" s="201" t="s">
        <v>222</v>
      </c>
      <c r="G23" s="208"/>
      <c r="H23" s="208"/>
      <c r="I23" s="208"/>
      <c r="J23" s="208"/>
      <c r="K23" s="208"/>
      <c r="L23" s="208"/>
      <c r="M23" s="208"/>
    </row>
    <row r="24" spans="1:13" s="5" customFormat="1" ht="19.5" customHeight="1" x14ac:dyDescent="0.3">
      <c r="B24" s="18"/>
      <c r="C24" s="197">
        <v>8</v>
      </c>
      <c r="D24" s="202" t="s">
        <v>296</v>
      </c>
      <c r="E24" s="195" t="s">
        <v>220</v>
      </c>
      <c r="F24" s="201" t="s">
        <v>214</v>
      </c>
      <c r="G24" s="208"/>
      <c r="H24" s="208"/>
      <c r="I24" s="208"/>
      <c r="J24" s="208"/>
      <c r="K24" s="208"/>
      <c r="L24" s="208"/>
      <c r="M24" s="208"/>
    </row>
    <row r="25" spans="1:13" s="5" customFormat="1" ht="19.5" customHeight="1" x14ac:dyDescent="0.3">
      <c r="B25" s="18"/>
      <c r="C25" s="197"/>
      <c r="D25" s="209" t="s">
        <v>224</v>
      </c>
      <c r="E25" s="195"/>
      <c r="F25" s="201"/>
      <c r="G25" s="208"/>
      <c r="H25" s="208"/>
      <c r="I25" s="208"/>
      <c r="J25" s="208"/>
      <c r="K25" s="208"/>
      <c r="L25" s="208"/>
      <c r="M25" s="208"/>
    </row>
    <row r="26" spans="1:13" s="5" customFormat="1" ht="19.5" customHeight="1" x14ac:dyDescent="0.3">
      <c r="B26" s="18"/>
      <c r="C26" s="197">
        <v>1</v>
      </c>
      <c r="D26" s="210" t="s">
        <v>225</v>
      </c>
      <c r="E26" s="195" t="s">
        <v>226</v>
      </c>
      <c r="F26" s="201"/>
      <c r="G26" s="208"/>
      <c r="H26" s="208"/>
      <c r="I26" s="208"/>
      <c r="J26" s="208"/>
      <c r="K26" s="208"/>
      <c r="L26" s="208"/>
      <c r="M26" s="208"/>
    </row>
    <row r="27" spans="1:13" s="5" customFormat="1" ht="19.5" customHeight="1" x14ac:dyDescent="0.3">
      <c r="B27" s="18"/>
      <c r="C27" s="197">
        <v>2</v>
      </c>
      <c r="D27" s="210" t="s">
        <v>227</v>
      </c>
      <c r="E27" s="195" t="s">
        <v>218</v>
      </c>
      <c r="F27" s="201"/>
      <c r="G27" s="208"/>
      <c r="H27" s="208"/>
      <c r="I27" s="208"/>
      <c r="J27" s="208"/>
      <c r="K27" s="208"/>
      <c r="L27" s="208"/>
      <c r="M27" s="208"/>
    </row>
    <row r="28" spans="1:13" s="5" customFormat="1" x14ac:dyDescent="0.3">
      <c r="B28" s="18"/>
      <c r="C28" s="197"/>
      <c r="D28" s="209" t="s">
        <v>228</v>
      </c>
      <c r="E28" s="195"/>
      <c r="F28" s="201"/>
      <c r="G28" s="208"/>
      <c r="H28" s="208"/>
      <c r="I28" s="208"/>
      <c r="J28" s="208"/>
      <c r="K28" s="208"/>
      <c r="L28" s="208"/>
      <c r="M28" s="208"/>
    </row>
    <row r="29" spans="1:13" s="5" customFormat="1" ht="19.5" customHeight="1" x14ac:dyDescent="0.3">
      <c r="B29" s="18"/>
      <c r="C29" s="197">
        <v>1</v>
      </c>
      <c r="D29" s="210" t="s">
        <v>229</v>
      </c>
      <c r="E29" s="195" t="s">
        <v>220</v>
      </c>
      <c r="F29" s="201" t="s">
        <v>230</v>
      </c>
      <c r="G29" s="208"/>
      <c r="H29" s="208"/>
      <c r="I29" s="208"/>
      <c r="J29" s="208"/>
      <c r="K29" s="208"/>
      <c r="L29" s="208"/>
      <c r="M29" s="208"/>
    </row>
    <row r="30" spans="1:13" ht="19.5" customHeight="1" x14ac:dyDescent="0.3">
      <c r="A30" s="5"/>
      <c r="C30" s="211"/>
      <c r="D30" s="209" t="s">
        <v>231</v>
      </c>
      <c r="E30" s="195"/>
      <c r="F30" s="201"/>
      <c r="G30" s="208"/>
      <c r="H30" s="208"/>
      <c r="I30" s="208"/>
      <c r="J30" s="208"/>
      <c r="K30" s="208"/>
      <c r="L30" s="208"/>
      <c r="M30" s="208"/>
    </row>
    <row r="31" spans="1:13" x14ac:dyDescent="0.3">
      <c r="A31" s="5"/>
      <c r="C31" s="211">
        <v>1</v>
      </c>
      <c r="D31" s="212" t="s">
        <v>232</v>
      </c>
      <c r="E31" s="195">
        <v>1</v>
      </c>
      <c r="F31" s="201" t="s">
        <v>233</v>
      </c>
      <c r="G31" s="208"/>
      <c r="H31" s="208"/>
      <c r="I31" s="208"/>
      <c r="J31" s="208"/>
      <c r="K31" s="208"/>
      <c r="L31" s="208"/>
      <c r="M31" s="208"/>
    </row>
    <row r="32" spans="1:13" ht="19.5" customHeight="1" x14ac:dyDescent="0.3">
      <c r="A32" s="5"/>
      <c r="C32" s="211" t="s">
        <v>89</v>
      </c>
      <c r="D32" s="209" t="s">
        <v>234</v>
      </c>
      <c r="E32" s="195"/>
      <c r="F32" s="201"/>
      <c r="G32" s="208"/>
      <c r="H32" s="208"/>
      <c r="I32" s="208"/>
      <c r="J32" s="208"/>
      <c r="K32" s="208"/>
      <c r="L32" s="208"/>
      <c r="M32" s="208"/>
    </row>
    <row r="33" spans="1:13" ht="19.5" customHeight="1" x14ac:dyDescent="0.3">
      <c r="A33" s="213"/>
      <c r="B33" s="214"/>
      <c r="C33" s="211">
        <v>1</v>
      </c>
      <c r="D33" s="212" t="s">
        <v>235</v>
      </c>
      <c r="E33" s="195"/>
      <c r="F33" s="201" t="s">
        <v>236</v>
      </c>
      <c r="H33" s="208"/>
      <c r="I33" s="208"/>
      <c r="J33" s="208"/>
      <c r="K33" s="208"/>
      <c r="L33" s="208"/>
      <c r="M33" s="208"/>
    </row>
    <row r="34" spans="1:13" ht="19.5" customHeight="1" x14ac:dyDescent="0.3">
      <c r="A34" s="5"/>
      <c r="C34" s="211">
        <v>2</v>
      </c>
      <c r="D34" s="212" t="s">
        <v>237</v>
      </c>
      <c r="E34" s="195"/>
      <c r="F34" s="201" t="s">
        <v>238</v>
      </c>
      <c r="G34" s="208"/>
      <c r="H34" s="208"/>
      <c r="I34" s="208"/>
      <c r="J34" s="208"/>
      <c r="K34" s="208"/>
      <c r="L34" s="208"/>
      <c r="M34" s="208"/>
    </row>
    <row r="35" spans="1:13" ht="12.75" customHeight="1" x14ac:dyDescent="0.3">
      <c r="C35" s="194"/>
      <c r="D35" s="17"/>
      <c r="E35" s="193"/>
      <c r="F35" s="193"/>
      <c r="G35" s="193"/>
      <c r="H35" s="193"/>
      <c r="I35" s="193"/>
      <c r="J35" s="193"/>
      <c r="K35" s="193"/>
      <c r="L35" s="193"/>
      <c r="M35" s="193"/>
    </row>
    <row r="36" spans="1:13" ht="12.75" customHeight="1" x14ac:dyDescent="0.3">
      <c r="C36" s="194"/>
      <c r="D36" s="17"/>
      <c r="E36" s="193"/>
      <c r="F36" s="193"/>
      <c r="G36" s="193"/>
      <c r="H36" s="193"/>
      <c r="I36" s="193"/>
      <c r="J36" s="193"/>
      <c r="K36" s="193"/>
      <c r="L36" s="193"/>
      <c r="M36" s="193"/>
    </row>
    <row r="37" spans="1:13" ht="13.5" customHeight="1" x14ac:dyDescent="0.3">
      <c r="C37" s="194"/>
      <c r="D37" s="17"/>
      <c r="E37" s="193"/>
      <c r="F37" s="193"/>
      <c r="G37" s="193"/>
      <c r="H37" s="193"/>
      <c r="I37" s="193"/>
      <c r="J37" s="193"/>
      <c r="K37" s="193"/>
      <c r="L37" s="193"/>
      <c r="M37" s="193"/>
    </row>
    <row r="38" spans="1:13" ht="13.5" customHeight="1" x14ac:dyDescent="0.3">
      <c r="C38" s="194"/>
      <c r="D38" s="17"/>
      <c r="E38" s="193"/>
      <c r="F38" s="193"/>
      <c r="G38" s="193"/>
      <c r="H38" s="193"/>
      <c r="I38" s="193"/>
      <c r="J38" s="193"/>
      <c r="K38" s="193"/>
      <c r="L38" s="193"/>
      <c r="M38" s="193"/>
    </row>
    <row r="39" spans="1:13" ht="13.5" customHeight="1" x14ac:dyDescent="0.3">
      <c r="A39" s="215"/>
      <c r="B39" s="216"/>
      <c r="C39" s="217"/>
      <c r="D39" s="17"/>
      <c r="E39" s="193"/>
      <c r="F39" s="193"/>
      <c r="G39" s="193"/>
      <c r="H39" s="193"/>
      <c r="I39" s="193"/>
      <c r="J39" s="193"/>
      <c r="K39" s="193"/>
      <c r="L39" s="193"/>
      <c r="M39" s="193"/>
    </row>
    <row r="40" spans="1:13" ht="13.5" customHeight="1" x14ac:dyDescent="0.2">
      <c r="A40" s="215"/>
      <c r="B40" s="216"/>
      <c r="C40" s="217"/>
      <c r="D40" s="218"/>
      <c r="E40" s="193"/>
      <c r="F40" s="193"/>
      <c r="G40" s="193"/>
      <c r="H40" s="193"/>
      <c r="I40" s="193"/>
      <c r="J40" s="193"/>
      <c r="K40" s="193"/>
      <c r="L40" s="193"/>
      <c r="M40" s="193"/>
    </row>
    <row r="41" spans="1:13" ht="13.5" customHeight="1" x14ac:dyDescent="0.2">
      <c r="A41" s="215"/>
      <c r="B41" s="216"/>
      <c r="C41" s="217"/>
      <c r="D41" s="218"/>
      <c r="E41" s="193"/>
      <c r="F41" s="193"/>
      <c r="G41" s="193"/>
      <c r="H41" s="193"/>
      <c r="I41" s="193"/>
      <c r="J41" s="193"/>
      <c r="K41" s="193"/>
      <c r="L41" s="193"/>
      <c r="M41" s="193"/>
    </row>
    <row r="42" spans="1:13" ht="13.5" customHeight="1" x14ac:dyDescent="0.2">
      <c r="A42" s="215"/>
      <c r="B42" s="216"/>
      <c r="C42" s="217"/>
      <c r="D42" s="218"/>
      <c r="E42" s="193"/>
      <c r="F42" s="193"/>
      <c r="G42" s="193"/>
      <c r="H42" s="193"/>
      <c r="I42" s="193"/>
      <c r="J42" s="193"/>
      <c r="K42" s="193"/>
      <c r="L42" s="193"/>
      <c r="M42" s="193"/>
    </row>
    <row r="43" spans="1:13" s="219" customFormat="1" ht="13.5" customHeight="1" x14ac:dyDescent="0.2">
      <c r="A43" s="215"/>
      <c r="B43" s="216"/>
      <c r="C43" s="217"/>
      <c r="D43" s="218"/>
      <c r="E43" s="193"/>
      <c r="F43" s="193"/>
      <c r="G43" s="193"/>
      <c r="H43" s="193"/>
      <c r="I43" s="193"/>
      <c r="J43" s="193"/>
      <c r="K43" s="193"/>
      <c r="L43" s="193"/>
      <c r="M43" s="193"/>
    </row>
    <row r="44" spans="1:13" ht="13.5" customHeight="1" x14ac:dyDescent="0.2">
      <c r="A44" s="215"/>
      <c r="B44" s="216"/>
      <c r="C44" s="217"/>
      <c r="D44" s="218"/>
      <c r="E44" s="193"/>
      <c r="F44" s="193"/>
      <c r="G44" s="193"/>
      <c r="H44" s="193"/>
      <c r="I44" s="193"/>
      <c r="J44" s="193"/>
      <c r="K44" s="193"/>
      <c r="L44" s="193"/>
      <c r="M44" s="193"/>
    </row>
    <row r="45" spans="1:13" ht="13.5" customHeight="1" x14ac:dyDescent="0.2">
      <c r="A45" s="215"/>
      <c r="B45" s="216"/>
      <c r="C45" s="217"/>
      <c r="D45" s="218"/>
      <c r="E45" s="193"/>
      <c r="F45" s="193"/>
      <c r="G45" s="193"/>
      <c r="H45" s="193"/>
      <c r="I45" s="193"/>
      <c r="J45" s="193"/>
      <c r="K45" s="193"/>
      <c r="L45" s="193"/>
      <c r="M45" s="193"/>
    </row>
    <row r="46" spans="1:13" ht="24" customHeight="1" x14ac:dyDescent="0.2">
      <c r="A46" s="215"/>
      <c r="B46" s="216"/>
      <c r="C46" s="217"/>
      <c r="D46" s="218"/>
      <c r="E46" s="193"/>
      <c r="F46" s="193"/>
      <c r="G46" s="193"/>
      <c r="H46" s="193"/>
      <c r="I46" s="193"/>
      <c r="J46" s="193"/>
      <c r="K46" s="193"/>
      <c r="L46" s="193"/>
      <c r="M46" s="193"/>
    </row>
    <row r="47" spans="1:13" ht="24" customHeight="1" x14ac:dyDescent="0.2">
      <c r="A47" s="215"/>
      <c r="B47" s="216"/>
      <c r="C47" s="217"/>
      <c r="D47" s="218"/>
      <c r="E47" s="193"/>
      <c r="F47" s="193"/>
      <c r="G47" s="193"/>
      <c r="H47" s="193"/>
      <c r="I47" s="193"/>
      <c r="J47" s="193"/>
      <c r="K47" s="193"/>
      <c r="L47" s="193"/>
      <c r="M47" s="193"/>
    </row>
    <row r="48" spans="1:13" ht="24" customHeight="1" x14ac:dyDescent="0.2">
      <c r="A48" s="215"/>
      <c r="B48" s="216"/>
      <c r="C48" s="217"/>
      <c r="D48" s="218"/>
      <c r="E48" s="193"/>
      <c r="F48" s="193"/>
      <c r="G48" s="193"/>
      <c r="H48" s="193"/>
      <c r="I48" s="193"/>
      <c r="J48" s="193"/>
      <c r="K48" s="193"/>
      <c r="L48" s="193"/>
      <c r="M48" s="193"/>
    </row>
    <row r="49" spans="1:13" ht="13.5" customHeight="1" x14ac:dyDescent="0.2">
      <c r="A49" s="215"/>
      <c r="B49" s="216"/>
      <c r="C49" s="217"/>
      <c r="D49" s="218"/>
      <c r="E49" s="193"/>
      <c r="F49" s="193"/>
      <c r="G49" s="193"/>
      <c r="H49" s="193"/>
      <c r="I49" s="193"/>
      <c r="J49" s="193"/>
      <c r="K49" s="193"/>
      <c r="L49" s="193"/>
      <c r="M49" s="193"/>
    </row>
    <row r="50" spans="1:13" ht="26.25" customHeight="1" x14ac:dyDescent="0.3">
      <c r="A50" s="219"/>
      <c r="B50" s="220"/>
      <c r="C50" s="221"/>
      <c r="D50" s="218"/>
      <c r="E50" s="193"/>
      <c r="F50" s="193"/>
      <c r="G50" s="193"/>
      <c r="H50" s="193"/>
      <c r="I50" s="193"/>
      <c r="J50" s="193"/>
      <c r="K50" s="193"/>
      <c r="L50" s="193"/>
      <c r="M50" s="193"/>
    </row>
    <row r="51" spans="1:13" ht="12.75" customHeight="1" x14ac:dyDescent="0.3">
      <c r="A51" s="215"/>
      <c r="B51" s="216"/>
      <c r="C51" s="217"/>
      <c r="D51" s="222"/>
      <c r="E51" s="223"/>
      <c r="F51" s="223"/>
      <c r="G51" s="223"/>
      <c r="H51" s="223"/>
      <c r="I51" s="223"/>
      <c r="J51" s="223"/>
      <c r="K51" s="223"/>
      <c r="L51" s="223"/>
      <c r="M51" s="223"/>
    </row>
    <row r="52" spans="1:13" ht="26.25" customHeight="1" x14ac:dyDescent="0.3">
      <c r="C52" s="194"/>
      <c r="D52" s="218"/>
      <c r="E52" s="193"/>
      <c r="F52" s="193"/>
      <c r="G52" s="193"/>
      <c r="H52" s="193"/>
      <c r="I52" s="193"/>
      <c r="J52" s="193"/>
      <c r="K52" s="193"/>
      <c r="L52" s="193"/>
      <c r="M52" s="193"/>
    </row>
    <row r="53" spans="1:13" ht="12.75" customHeight="1" x14ac:dyDescent="0.3">
      <c r="C53" s="194"/>
      <c r="D53" s="17"/>
      <c r="E53" s="193"/>
      <c r="F53" s="193"/>
      <c r="G53" s="193"/>
      <c r="H53" s="193"/>
      <c r="I53" s="193"/>
      <c r="J53" s="193"/>
      <c r="K53" s="193"/>
      <c r="L53" s="193"/>
      <c r="M53" s="193"/>
    </row>
    <row r="54" spans="1:13" ht="12.75" customHeight="1" x14ac:dyDescent="0.3">
      <c r="C54" s="194"/>
      <c r="D54" s="17"/>
      <c r="E54" s="193"/>
      <c r="F54" s="193"/>
      <c r="G54" s="193"/>
      <c r="H54" s="193"/>
      <c r="I54" s="193"/>
      <c r="J54" s="193"/>
      <c r="K54" s="193"/>
      <c r="L54" s="193"/>
      <c r="M54" s="193"/>
    </row>
    <row r="55" spans="1:13" ht="15.75" customHeight="1" x14ac:dyDescent="0.3">
      <c r="C55" s="194"/>
      <c r="D55" s="17"/>
      <c r="E55" s="193"/>
      <c r="F55" s="193"/>
      <c r="G55" s="193"/>
      <c r="H55" s="193"/>
      <c r="I55" s="193"/>
      <c r="J55" s="193"/>
      <c r="K55" s="193"/>
      <c r="L55" s="193"/>
      <c r="M55" s="193"/>
    </row>
    <row r="56" spans="1:13" ht="15.75" customHeight="1" x14ac:dyDescent="0.3">
      <c r="C56" s="194"/>
      <c r="D56" s="17"/>
      <c r="E56" s="193"/>
      <c r="F56" s="193"/>
      <c r="G56" s="193"/>
      <c r="H56" s="193"/>
      <c r="I56" s="193"/>
      <c r="J56" s="193"/>
      <c r="K56" s="193"/>
      <c r="L56" s="193"/>
      <c r="M56" s="193"/>
    </row>
    <row r="57" spans="1:13" ht="15.75" customHeight="1" x14ac:dyDescent="0.3">
      <c r="C57" s="194"/>
      <c r="D57" s="17"/>
      <c r="E57" s="193"/>
      <c r="F57" s="193"/>
      <c r="G57" s="193"/>
      <c r="H57" s="193"/>
      <c r="I57" s="193"/>
      <c r="J57" s="193"/>
      <c r="K57" s="193"/>
      <c r="L57" s="193"/>
      <c r="M57" s="193"/>
    </row>
    <row r="58" spans="1:13" ht="15.75" customHeight="1" x14ac:dyDescent="0.3">
      <c r="C58" s="194"/>
      <c r="D58" s="17"/>
      <c r="E58" s="193"/>
      <c r="F58" s="193"/>
      <c r="G58" s="193"/>
      <c r="H58" s="193"/>
      <c r="I58" s="193"/>
      <c r="J58" s="193"/>
      <c r="K58" s="193"/>
      <c r="L58" s="193"/>
      <c r="M58" s="193"/>
    </row>
    <row r="59" spans="1:13" ht="12.75" customHeight="1" x14ac:dyDescent="0.3">
      <c r="C59" s="194"/>
      <c r="D59" s="17"/>
      <c r="E59" s="193"/>
      <c r="F59" s="193"/>
      <c r="G59" s="193"/>
      <c r="H59" s="193"/>
      <c r="I59" s="193"/>
      <c r="J59" s="193"/>
      <c r="K59" s="193"/>
      <c r="L59" s="193"/>
      <c r="M59" s="193"/>
    </row>
    <row r="60" spans="1:13" x14ac:dyDescent="0.3">
      <c r="C60" s="194"/>
      <c r="D60" s="17"/>
      <c r="E60" s="193"/>
      <c r="F60" s="193"/>
      <c r="G60" s="193"/>
      <c r="H60" s="193"/>
      <c r="I60" s="193"/>
      <c r="J60" s="193"/>
      <c r="K60" s="193"/>
      <c r="L60" s="193"/>
      <c r="M60" s="193"/>
    </row>
    <row r="61" spans="1:13" x14ac:dyDescent="0.3">
      <c r="C61" s="194"/>
      <c r="D61" s="17"/>
      <c r="E61" s="193"/>
      <c r="F61" s="193"/>
      <c r="G61" s="193"/>
      <c r="H61" s="193"/>
      <c r="I61" s="193"/>
      <c r="J61" s="193"/>
      <c r="K61" s="193"/>
      <c r="L61" s="193"/>
      <c r="M61" s="193"/>
    </row>
    <row r="62" spans="1:13" x14ac:dyDescent="0.3">
      <c r="C62" s="194"/>
      <c r="D62" s="17"/>
      <c r="E62" s="193"/>
      <c r="F62" s="193"/>
      <c r="G62" s="193"/>
      <c r="H62" s="193"/>
      <c r="I62" s="193"/>
      <c r="J62" s="193"/>
      <c r="K62" s="193"/>
      <c r="L62" s="193"/>
      <c r="M62" s="193"/>
    </row>
    <row r="63" spans="1:13" x14ac:dyDescent="0.3">
      <c r="C63" s="194"/>
      <c r="D63" s="17"/>
      <c r="E63" s="193"/>
      <c r="F63" s="193"/>
      <c r="G63" s="193"/>
      <c r="H63" s="193"/>
      <c r="I63" s="193"/>
      <c r="J63" s="193"/>
      <c r="K63" s="193"/>
      <c r="L63" s="193"/>
      <c r="M63" s="193"/>
    </row>
    <row r="64" spans="1:13" x14ac:dyDescent="0.3">
      <c r="C64" s="194"/>
      <c r="D64" s="17"/>
      <c r="E64" s="193"/>
      <c r="F64" s="193"/>
      <c r="G64" s="193"/>
      <c r="H64" s="193"/>
      <c r="I64" s="193"/>
      <c r="J64" s="193"/>
      <c r="K64" s="193"/>
      <c r="L64" s="193"/>
      <c r="M64" s="193"/>
    </row>
    <row r="65" spans="3:13" x14ac:dyDescent="0.3">
      <c r="C65" s="194"/>
      <c r="D65" s="17"/>
      <c r="E65" s="193"/>
      <c r="F65" s="193"/>
      <c r="G65" s="193"/>
      <c r="H65" s="193"/>
      <c r="I65" s="193"/>
      <c r="J65" s="193"/>
      <c r="K65" s="193"/>
      <c r="L65" s="193"/>
      <c r="M65" s="193"/>
    </row>
    <row r="66" spans="3:13" x14ac:dyDescent="0.3">
      <c r="C66" s="194"/>
      <c r="D66" s="17"/>
      <c r="E66" s="193"/>
      <c r="F66" s="193"/>
      <c r="G66" s="193"/>
      <c r="H66" s="193"/>
      <c r="I66" s="193"/>
      <c r="J66" s="193"/>
      <c r="K66" s="193"/>
      <c r="L66" s="193"/>
      <c r="M66" s="193"/>
    </row>
    <row r="67" spans="3:13" x14ac:dyDescent="0.3">
      <c r="C67" s="194"/>
      <c r="D67" s="17"/>
      <c r="E67" s="193"/>
      <c r="F67" s="193"/>
      <c r="G67" s="193"/>
      <c r="H67" s="193"/>
      <c r="I67" s="193"/>
      <c r="J67" s="193"/>
      <c r="K67" s="193"/>
      <c r="L67" s="193"/>
      <c r="M67" s="193"/>
    </row>
    <row r="68" spans="3:13" x14ac:dyDescent="0.3">
      <c r="C68" s="194"/>
      <c r="D68" s="17"/>
      <c r="E68" s="193"/>
      <c r="F68" s="193"/>
      <c r="G68" s="193"/>
      <c r="H68" s="193"/>
      <c r="I68" s="193"/>
      <c r="J68" s="193"/>
      <c r="K68" s="193"/>
      <c r="L68" s="193"/>
      <c r="M68" s="193"/>
    </row>
    <row r="69" spans="3:13" x14ac:dyDescent="0.3">
      <c r="C69" s="194"/>
      <c r="D69" s="17"/>
      <c r="E69" s="193"/>
      <c r="F69" s="193"/>
      <c r="G69" s="193"/>
      <c r="H69" s="193"/>
      <c r="I69" s="193"/>
      <c r="J69" s="193"/>
      <c r="K69" s="193"/>
      <c r="L69" s="193"/>
      <c r="M69" s="193"/>
    </row>
    <row r="70" spans="3:13" x14ac:dyDescent="0.3">
      <c r="C70" s="194"/>
      <c r="D70" s="17"/>
      <c r="E70" s="193"/>
      <c r="F70" s="193"/>
      <c r="G70" s="193"/>
      <c r="H70" s="193"/>
      <c r="I70" s="193"/>
      <c r="J70" s="193"/>
      <c r="K70" s="193"/>
      <c r="L70" s="193"/>
      <c r="M70" s="193"/>
    </row>
    <row r="71" spans="3:13" x14ac:dyDescent="0.3">
      <c r="C71" s="194"/>
      <c r="D71" s="17"/>
      <c r="E71" s="193"/>
      <c r="F71" s="193"/>
      <c r="G71" s="193"/>
      <c r="H71" s="193"/>
      <c r="I71" s="193"/>
      <c r="J71" s="193"/>
      <c r="K71" s="193"/>
      <c r="L71" s="193"/>
      <c r="M71" s="193"/>
    </row>
    <row r="72" spans="3:13" x14ac:dyDescent="0.3">
      <c r="C72" s="194"/>
      <c r="D72" s="17"/>
      <c r="E72" s="193"/>
      <c r="F72" s="193"/>
      <c r="G72" s="193"/>
      <c r="H72" s="193"/>
      <c r="I72" s="193"/>
      <c r="J72" s="193"/>
      <c r="K72" s="193"/>
      <c r="L72" s="193"/>
      <c r="M72" s="193"/>
    </row>
    <row r="73" spans="3:13" x14ac:dyDescent="0.3">
      <c r="C73" s="194"/>
      <c r="D73" s="17"/>
      <c r="E73" s="193"/>
      <c r="F73" s="193"/>
      <c r="G73" s="193"/>
      <c r="H73" s="193"/>
      <c r="I73" s="193"/>
      <c r="J73" s="193"/>
      <c r="K73" s="193"/>
      <c r="L73" s="193"/>
      <c r="M73" s="193"/>
    </row>
    <row r="74" spans="3:13" x14ac:dyDescent="0.3">
      <c r="C74" s="194"/>
      <c r="D74" s="17"/>
      <c r="E74" s="193"/>
      <c r="F74" s="193"/>
      <c r="G74" s="193"/>
      <c r="H74" s="193"/>
      <c r="I74" s="193"/>
      <c r="J74" s="193"/>
      <c r="K74" s="193"/>
      <c r="L74" s="193"/>
      <c r="M74" s="193"/>
    </row>
    <row r="75" spans="3:13" x14ac:dyDescent="0.3">
      <c r="C75" s="194"/>
      <c r="D75" s="17"/>
      <c r="E75" s="193"/>
      <c r="F75" s="193"/>
      <c r="G75" s="193"/>
      <c r="H75" s="193"/>
      <c r="I75" s="193"/>
      <c r="J75" s="193"/>
      <c r="K75" s="193"/>
      <c r="L75" s="193"/>
      <c r="M75" s="193"/>
    </row>
    <row r="76" spans="3:13" x14ac:dyDescent="0.3">
      <c r="C76" s="194"/>
      <c r="D76" s="17"/>
      <c r="E76" s="193"/>
      <c r="F76" s="193"/>
      <c r="G76" s="193"/>
      <c r="H76" s="193"/>
      <c r="I76" s="193"/>
      <c r="J76" s="193"/>
      <c r="K76" s="193"/>
      <c r="L76" s="193"/>
      <c r="M76" s="193"/>
    </row>
    <row r="77" spans="3:13" x14ac:dyDescent="0.3">
      <c r="C77" s="194"/>
      <c r="D77" s="17"/>
      <c r="E77" s="193"/>
      <c r="F77" s="193"/>
      <c r="G77" s="193"/>
      <c r="H77" s="193"/>
      <c r="I77" s="193"/>
      <c r="J77" s="193"/>
      <c r="K77" s="193"/>
      <c r="L77" s="193"/>
      <c r="M77" s="193"/>
    </row>
    <row r="78" spans="3:13" x14ac:dyDescent="0.3">
      <c r="C78" s="194"/>
      <c r="D78" s="17"/>
      <c r="E78" s="193"/>
      <c r="F78" s="193"/>
      <c r="G78" s="193"/>
      <c r="H78" s="193"/>
      <c r="I78" s="193"/>
      <c r="J78" s="193"/>
      <c r="K78" s="193"/>
      <c r="L78" s="193"/>
      <c r="M78" s="193"/>
    </row>
    <row r="79" spans="3:13" x14ac:dyDescent="0.3">
      <c r="C79" s="194"/>
      <c r="D79" s="17"/>
      <c r="E79" s="193"/>
      <c r="F79" s="193"/>
      <c r="G79" s="193"/>
      <c r="H79" s="193"/>
      <c r="I79" s="193"/>
      <c r="J79" s="193"/>
      <c r="K79" s="193"/>
      <c r="L79" s="193"/>
      <c r="M79" s="193"/>
    </row>
    <row r="80" spans="3:13" x14ac:dyDescent="0.3">
      <c r="C80" s="194"/>
      <c r="D80" s="17"/>
      <c r="E80" s="193"/>
      <c r="F80" s="193"/>
      <c r="G80" s="193"/>
      <c r="H80" s="193"/>
      <c r="I80" s="193"/>
      <c r="J80" s="193"/>
      <c r="K80" s="193"/>
      <c r="L80" s="193"/>
      <c r="M80" s="193"/>
    </row>
    <row r="81" spans="3:13" x14ac:dyDescent="0.3">
      <c r="C81" s="194"/>
      <c r="D81" s="17"/>
      <c r="E81" s="193"/>
      <c r="F81" s="193"/>
      <c r="G81" s="193"/>
      <c r="H81" s="193"/>
      <c r="I81" s="193"/>
      <c r="J81" s="193"/>
      <c r="K81" s="193"/>
      <c r="L81" s="193"/>
      <c r="M81" s="193"/>
    </row>
    <row r="82" spans="3:13" x14ac:dyDescent="0.3">
      <c r="C82" s="194"/>
      <c r="D82" s="17"/>
      <c r="E82" s="193"/>
      <c r="F82" s="193"/>
      <c r="G82" s="193"/>
      <c r="H82" s="193"/>
      <c r="I82" s="193"/>
      <c r="J82" s="193"/>
      <c r="K82" s="193"/>
      <c r="L82" s="193"/>
      <c r="M82" s="193"/>
    </row>
    <row r="83" spans="3:13" x14ac:dyDescent="0.3">
      <c r="C83" s="194"/>
      <c r="D83" s="17"/>
      <c r="E83" s="193"/>
      <c r="F83" s="193"/>
      <c r="G83" s="193"/>
      <c r="H83" s="193"/>
      <c r="I83" s="193"/>
      <c r="J83" s="193"/>
      <c r="K83" s="193"/>
      <c r="L83" s="193"/>
      <c r="M83" s="193"/>
    </row>
    <row r="84" spans="3:13" x14ac:dyDescent="0.3">
      <c r="C84" s="194"/>
      <c r="D84" s="17"/>
      <c r="E84" s="193"/>
      <c r="F84" s="193"/>
      <c r="G84" s="193"/>
      <c r="H84" s="193"/>
      <c r="I84" s="193"/>
      <c r="J84" s="193"/>
      <c r="K84" s="193"/>
      <c r="L84" s="193"/>
      <c r="M84" s="193"/>
    </row>
    <row r="85" spans="3:13" x14ac:dyDescent="0.3">
      <c r="C85" s="194"/>
      <c r="D85" s="17"/>
      <c r="E85" s="193"/>
      <c r="F85" s="193"/>
      <c r="G85" s="193"/>
      <c r="H85" s="193"/>
      <c r="I85" s="193"/>
      <c r="J85" s="193"/>
      <c r="K85" s="193"/>
      <c r="L85" s="193"/>
      <c r="M85" s="193"/>
    </row>
    <row r="86" spans="3:13" x14ac:dyDescent="0.3">
      <c r="C86" s="194"/>
      <c r="D86" s="17"/>
      <c r="E86" s="193"/>
      <c r="F86" s="193"/>
      <c r="G86" s="193"/>
      <c r="H86" s="193"/>
      <c r="I86" s="193"/>
      <c r="J86" s="193"/>
      <c r="K86" s="193"/>
      <c r="L86" s="193"/>
      <c r="M86" s="193"/>
    </row>
    <row r="87" spans="3:13" x14ac:dyDescent="0.3">
      <c r="C87" s="194"/>
      <c r="D87" s="17"/>
      <c r="E87" s="193"/>
      <c r="F87" s="193"/>
      <c r="G87" s="193"/>
      <c r="H87" s="193"/>
      <c r="I87" s="193"/>
      <c r="J87" s="193"/>
      <c r="K87" s="193"/>
      <c r="L87" s="193"/>
      <c r="M87" s="193"/>
    </row>
    <row r="88" spans="3:13" x14ac:dyDescent="0.3">
      <c r="C88" s="194"/>
      <c r="D88" s="17"/>
      <c r="E88" s="193"/>
      <c r="F88" s="193"/>
      <c r="G88" s="193"/>
      <c r="H88" s="193"/>
      <c r="I88" s="193"/>
      <c r="J88" s="193"/>
      <c r="K88" s="193"/>
      <c r="L88" s="193"/>
      <c r="M88" s="193"/>
    </row>
    <row r="89" spans="3:13" x14ac:dyDescent="0.3">
      <c r="C89" s="194"/>
      <c r="D89" s="17"/>
      <c r="E89" s="193"/>
      <c r="F89" s="193"/>
      <c r="G89" s="193"/>
      <c r="H89" s="193"/>
      <c r="I89" s="193"/>
      <c r="J89" s="193"/>
      <c r="K89" s="193"/>
      <c r="L89" s="193"/>
      <c r="M89" s="193"/>
    </row>
    <row r="90" spans="3:13" x14ac:dyDescent="0.3">
      <c r="C90" s="194"/>
      <c r="D90" s="17"/>
      <c r="E90" s="193"/>
      <c r="F90" s="193"/>
      <c r="G90" s="193"/>
      <c r="H90" s="193"/>
      <c r="I90" s="193"/>
      <c r="J90" s="193"/>
      <c r="K90" s="193"/>
      <c r="L90" s="193"/>
      <c r="M90" s="193"/>
    </row>
    <row r="91" spans="3:13" x14ac:dyDescent="0.3">
      <c r="C91" s="194"/>
      <c r="D91" s="17"/>
      <c r="E91" s="193"/>
      <c r="F91" s="193"/>
      <c r="G91" s="193"/>
      <c r="H91" s="193"/>
      <c r="I91" s="193"/>
      <c r="J91" s="193"/>
      <c r="K91" s="193"/>
      <c r="L91" s="193"/>
      <c r="M91" s="193"/>
    </row>
    <row r="92" spans="3:13" x14ac:dyDescent="0.3">
      <c r="C92" s="194"/>
      <c r="D92" s="17"/>
      <c r="E92" s="193"/>
      <c r="F92" s="193"/>
      <c r="G92" s="193"/>
      <c r="H92" s="193"/>
      <c r="I92" s="193"/>
      <c r="J92" s="193"/>
      <c r="K92" s="193"/>
      <c r="L92" s="193"/>
      <c r="M92" s="193"/>
    </row>
    <row r="93" spans="3:13" x14ac:dyDescent="0.3">
      <c r="C93" s="194"/>
      <c r="D93" s="17"/>
      <c r="E93" s="193"/>
      <c r="F93" s="193"/>
      <c r="G93" s="193"/>
      <c r="H93" s="193"/>
      <c r="I93" s="193"/>
      <c r="J93" s="193"/>
      <c r="K93" s="193"/>
      <c r="L93" s="193"/>
      <c r="M93" s="193"/>
    </row>
    <row r="94" spans="3:13" x14ac:dyDescent="0.3">
      <c r="C94" s="194"/>
      <c r="D94" s="17"/>
      <c r="E94" s="193"/>
      <c r="F94" s="193"/>
      <c r="G94" s="193"/>
      <c r="H94" s="193"/>
      <c r="I94" s="193"/>
      <c r="J94" s="193"/>
      <c r="K94" s="193"/>
      <c r="L94" s="193"/>
      <c r="M94" s="193"/>
    </row>
    <row r="95" spans="3:13" x14ac:dyDescent="0.3">
      <c r="C95" s="194"/>
      <c r="D95" s="17"/>
      <c r="E95" s="193"/>
      <c r="F95" s="193"/>
      <c r="G95" s="193"/>
      <c r="H95" s="193"/>
      <c r="I95" s="193"/>
      <c r="J95" s="193"/>
      <c r="K95" s="193"/>
      <c r="L95" s="193"/>
      <c r="M95" s="193"/>
    </row>
    <row r="96" spans="3:13" x14ac:dyDescent="0.3">
      <c r="C96" s="194"/>
      <c r="D96" s="17"/>
      <c r="E96" s="193"/>
      <c r="F96" s="193"/>
      <c r="G96" s="193"/>
      <c r="H96" s="193"/>
      <c r="I96" s="193"/>
      <c r="J96" s="193"/>
      <c r="K96" s="193"/>
      <c r="L96" s="193"/>
      <c r="M96" s="193"/>
    </row>
    <row r="97" spans="3:13" x14ac:dyDescent="0.3">
      <c r="C97" s="194"/>
      <c r="D97" s="17"/>
      <c r="E97" s="193"/>
      <c r="F97" s="193"/>
      <c r="G97" s="193"/>
      <c r="H97" s="193"/>
      <c r="I97" s="193"/>
      <c r="J97" s="193"/>
      <c r="K97" s="193"/>
      <c r="L97" s="193"/>
      <c r="M97" s="193"/>
    </row>
    <row r="98" spans="3:13" x14ac:dyDescent="0.3">
      <c r="C98" s="194"/>
      <c r="D98" s="17"/>
      <c r="E98" s="193"/>
      <c r="F98" s="193"/>
      <c r="G98" s="193"/>
      <c r="H98" s="193"/>
      <c r="I98" s="193"/>
      <c r="J98" s="193"/>
      <c r="K98" s="193"/>
      <c r="L98" s="193"/>
      <c r="M98" s="193"/>
    </row>
    <row r="99" spans="3:13" x14ac:dyDescent="0.3">
      <c r="C99" s="194"/>
      <c r="D99" s="17"/>
      <c r="E99" s="193"/>
      <c r="F99" s="193"/>
      <c r="G99" s="193"/>
      <c r="H99" s="193"/>
      <c r="I99" s="193"/>
      <c r="J99" s="193"/>
      <c r="K99" s="193"/>
      <c r="L99" s="193"/>
      <c r="M99" s="193"/>
    </row>
    <row r="100" spans="3:13" x14ac:dyDescent="0.3">
      <c r="C100" s="194"/>
      <c r="D100" s="17"/>
      <c r="E100" s="193"/>
      <c r="F100" s="193"/>
      <c r="G100" s="193"/>
      <c r="H100" s="193"/>
      <c r="I100" s="193"/>
      <c r="J100" s="193"/>
      <c r="K100" s="193"/>
      <c r="L100" s="193"/>
      <c r="M100" s="193"/>
    </row>
    <row r="101" spans="3:13" x14ac:dyDescent="0.3">
      <c r="C101" s="194"/>
      <c r="D101" s="17"/>
      <c r="E101" s="193"/>
      <c r="F101" s="193"/>
      <c r="G101" s="193"/>
      <c r="H101" s="193"/>
      <c r="I101" s="193"/>
      <c r="J101" s="193"/>
      <c r="K101" s="193"/>
      <c r="L101" s="193"/>
      <c r="M101" s="193"/>
    </row>
    <row r="102" spans="3:13" x14ac:dyDescent="0.3">
      <c r="C102" s="194"/>
      <c r="D102" s="17"/>
      <c r="E102" s="193"/>
      <c r="F102" s="193"/>
      <c r="G102" s="193"/>
      <c r="H102" s="193"/>
      <c r="I102" s="193"/>
      <c r="J102" s="193"/>
      <c r="K102" s="193"/>
      <c r="L102" s="193"/>
      <c r="M102" s="193"/>
    </row>
    <row r="103" spans="3:13" x14ac:dyDescent="0.3">
      <c r="C103" s="194"/>
      <c r="D103" s="17"/>
      <c r="E103" s="193"/>
      <c r="F103" s="193"/>
      <c r="G103" s="193"/>
      <c r="H103" s="193"/>
      <c r="I103" s="193"/>
      <c r="J103" s="193"/>
      <c r="K103" s="193"/>
      <c r="L103" s="193"/>
      <c r="M103" s="193"/>
    </row>
    <row r="104" spans="3:13" x14ac:dyDescent="0.3">
      <c r="C104" s="194"/>
      <c r="D104" s="17"/>
      <c r="E104" s="193"/>
      <c r="F104" s="193"/>
      <c r="G104" s="193"/>
      <c r="H104" s="193"/>
      <c r="I104" s="193"/>
      <c r="J104" s="193"/>
      <c r="K104" s="193"/>
      <c r="L104" s="193"/>
      <c r="M104" s="193"/>
    </row>
    <row r="105" spans="3:13" x14ac:dyDescent="0.3">
      <c r="C105" s="194"/>
      <c r="D105" s="17"/>
      <c r="E105" s="193"/>
      <c r="F105" s="193"/>
      <c r="G105" s="193"/>
      <c r="H105" s="193"/>
      <c r="I105" s="193"/>
      <c r="J105" s="193"/>
      <c r="K105" s="193"/>
      <c r="L105" s="193"/>
      <c r="M105" s="193"/>
    </row>
    <row r="106" spans="3:13" x14ac:dyDescent="0.3">
      <c r="C106" s="194"/>
      <c r="D106" s="17"/>
      <c r="E106" s="193"/>
      <c r="F106" s="193"/>
      <c r="G106" s="193"/>
      <c r="H106" s="193"/>
      <c r="I106" s="193"/>
      <c r="J106" s="193"/>
      <c r="K106" s="193"/>
      <c r="L106" s="193"/>
      <c r="M106" s="193"/>
    </row>
    <row r="107" spans="3:13" x14ac:dyDescent="0.3">
      <c r="C107" s="194"/>
      <c r="D107" s="17"/>
      <c r="E107" s="193"/>
      <c r="F107" s="193"/>
      <c r="G107" s="193"/>
      <c r="H107" s="193"/>
      <c r="I107" s="193"/>
      <c r="J107" s="193"/>
      <c r="K107" s="193"/>
      <c r="L107" s="193"/>
      <c r="M107" s="193"/>
    </row>
    <row r="108" spans="3:13" x14ac:dyDescent="0.3">
      <c r="C108" s="194"/>
      <c r="D108" s="17"/>
      <c r="E108" s="193"/>
      <c r="F108" s="193"/>
      <c r="G108" s="193"/>
      <c r="H108" s="193"/>
      <c r="I108" s="193"/>
      <c r="J108" s="193"/>
      <c r="K108" s="193"/>
      <c r="L108" s="193"/>
      <c r="M108" s="193"/>
    </row>
    <row r="109" spans="3:13" x14ac:dyDescent="0.3">
      <c r="C109" s="194"/>
      <c r="D109" s="17"/>
      <c r="E109" s="193"/>
      <c r="F109" s="193"/>
      <c r="G109" s="193"/>
      <c r="H109" s="193"/>
      <c r="I109" s="193"/>
      <c r="J109" s="193"/>
      <c r="K109" s="193"/>
      <c r="L109" s="193"/>
      <c r="M109" s="193"/>
    </row>
    <row r="110" spans="3:13" x14ac:dyDescent="0.3">
      <c r="C110" s="194"/>
      <c r="D110" s="17"/>
      <c r="E110" s="193"/>
      <c r="F110" s="193"/>
      <c r="G110" s="193"/>
      <c r="H110" s="193"/>
      <c r="I110" s="193"/>
      <c r="J110" s="193"/>
      <c r="K110" s="193"/>
      <c r="L110" s="193"/>
      <c r="M110" s="193"/>
    </row>
    <row r="111" spans="3:13" x14ac:dyDescent="0.3">
      <c r="C111" s="194"/>
      <c r="D111" s="17"/>
      <c r="E111" s="193"/>
      <c r="F111" s="193"/>
      <c r="G111" s="193"/>
      <c r="H111" s="193"/>
      <c r="I111" s="193"/>
      <c r="J111" s="193"/>
      <c r="K111" s="193"/>
      <c r="L111" s="193"/>
      <c r="M111" s="193"/>
    </row>
    <row r="112" spans="3:13" x14ac:dyDescent="0.3">
      <c r="C112" s="194"/>
      <c r="D112" s="17"/>
      <c r="E112" s="193"/>
      <c r="F112" s="193"/>
      <c r="G112" s="193"/>
      <c r="H112" s="193"/>
      <c r="I112" s="193"/>
      <c r="J112" s="193"/>
      <c r="K112" s="193"/>
      <c r="L112" s="193"/>
      <c r="M112" s="193"/>
    </row>
    <row r="113" spans="3:13" x14ac:dyDescent="0.3">
      <c r="C113" s="194"/>
      <c r="D113" s="17"/>
      <c r="E113" s="193"/>
      <c r="F113" s="193"/>
      <c r="G113" s="193"/>
      <c r="H113" s="193"/>
      <c r="I113" s="193"/>
      <c r="J113" s="193"/>
      <c r="K113" s="193"/>
      <c r="L113" s="193"/>
      <c r="M113" s="193"/>
    </row>
    <row r="114" spans="3:13" x14ac:dyDescent="0.3">
      <c r="C114" s="194"/>
      <c r="D114" s="17"/>
      <c r="E114" s="193"/>
      <c r="F114" s="193"/>
      <c r="G114" s="193"/>
      <c r="H114" s="193"/>
      <c r="I114" s="193"/>
      <c r="J114" s="193"/>
      <c r="K114" s="193"/>
      <c r="L114" s="193"/>
      <c r="M114" s="193"/>
    </row>
    <row r="115" spans="3:13" x14ac:dyDescent="0.3">
      <c r="C115" s="194"/>
      <c r="D115" s="17"/>
      <c r="E115" s="193"/>
      <c r="F115" s="193"/>
      <c r="G115" s="193"/>
      <c r="H115" s="193"/>
      <c r="I115" s="193"/>
      <c r="J115" s="193"/>
      <c r="K115" s="193"/>
      <c r="L115" s="193"/>
      <c r="M115" s="193"/>
    </row>
    <row r="116" spans="3:13" x14ac:dyDescent="0.3">
      <c r="C116" s="194"/>
      <c r="D116" s="17"/>
      <c r="E116" s="193"/>
      <c r="F116" s="193"/>
      <c r="G116" s="193"/>
      <c r="H116" s="193"/>
      <c r="I116" s="193"/>
      <c r="J116" s="193"/>
      <c r="K116" s="193"/>
      <c r="L116" s="193"/>
      <c r="M116" s="193"/>
    </row>
    <row r="117" spans="3:13" x14ac:dyDescent="0.3">
      <c r="C117" s="194"/>
      <c r="D117" s="17"/>
      <c r="E117" s="193"/>
      <c r="F117" s="193"/>
      <c r="G117" s="193"/>
      <c r="H117" s="193"/>
      <c r="I117" s="193"/>
      <c r="J117" s="193"/>
      <c r="K117" s="193"/>
      <c r="L117" s="193"/>
      <c r="M117" s="193"/>
    </row>
    <row r="118" spans="3:13" x14ac:dyDescent="0.3">
      <c r="C118" s="194"/>
      <c r="D118" s="17"/>
      <c r="E118" s="193"/>
      <c r="F118" s="193"/>
      <c r="G118" s="193"/>
      <c r="H118" s="193"/>
      <c r="I118" s="193"/>
      <c r="J118" s="193"/>
      <c r="K118" s="193"/>
      <c r="L118" s="193"/>
      <c r="M118" s="193"/>
    </row>
    <row r="119" spans="3:13" x14ac:dyDescent="0.3">
      <c r="C119" s="194"/>
      <c r="D119" s="17"/>
      <c r="E119" s="193"/>
      <c r="F119" s="193"/>
      <c r="G119" s="193"/>
      <c r="H119" s="193"/>
      <c r="I119" s="193"/>
      <c r="J119" s="193"/>
      <c r="K119" s="193"/>
      <c r="L119" s="193"/>
      <c r="M119" s="193"/>
    </row>
    <row r="120" spans="3:13" x14ac:dyDescent="0.3">
      <c r="C120" s="194"/>
      <c r="D120" s="17"/>
      <c r="E120" s="193"/>
      <c r="F120" s="193"/>
      <c r="G120" s="193"/>
      <c r="H120" s="193"/>
      <c r="I120" s="193"/>
      <c r="J120" s="193"/>
      <c r="K120" s="193"/>
      <c r="L120" s="193"/>
      <c r="M120" s="193"/>
    </row>
    <row r="121" spans="3:13" x14ac:dyDescent="0.3">
      <c r="C121" s="194"/>
      <c r="D121" s="17"/>
      <c r="E121" s="193"/>
      <c r="F121" s="193"/>
      <c r="G121" s="193"/>
      <c r="H121" s="193"/>
      <c r="I121" s="193"/>
      <c r="J121" s="193"/>
      <c r="K121" s="193"/>
      <c r="L121" s="193"/>
      <c r="M121" s="193"/>
    </row>
    <row r="122" spans="3:13" x14ac:dyDescent="0.3">
      <c r="C122" s="194"/>
      <c r="D122" s="17"/>
      <c r="E122" s="193"/>
      <c r="F122" s="193"/>
      <c r="G122" s="193"/>
      <c r="H122" s="193"/>
      <c r="I122" s="193"/>
      <c r="J122" s="193"/>
      <c r="K122" s="193"/>
      <c r="L122" s="193"/>
      <c r="M122" s="193"/>
    </row>
    <row r="123" spans="3:13" x14ac:dyDescent="0.3">
      <c r="C123" s="194"/>
      <c r="D123" s="17"/>
      <c r="E123" s="193"/>
      <c r="F123" s="193"/>
      <c r="G123" s="193"/>
      <c r="H123" s="193"/>
      <c r="I123" s="193"/>
      <c r="J123" s="193"/>
      <c r="K123" s="193"/>
      <c r="L123" s="193"/>
      <c r="M123" s="193"/>
    </row>
    <row r="124" spans="3:13" x14ac:dyDescent="0.3">
      <c r="C124" s="194"/>
      <c r="D124" s="17"/>
      <c r="E124" s="193"/>
      <c r="F124" s="193"/>
      <c r="G124" s="193"/>
      <c r="H124" s="193"/>
      <c r="I124" s="193"/>
      <c r="J124" s="193"/>
      <c r="K124" s="193"/>
      <c r="L124" s="193"/>
      <c r="M124" s="193"/>
    </row>
    <row r="125" spans="3:13" x14ac:dyDescent="0.3">
      <c r="C125" s="194"/>
      <c r="D125" s="17"/>
      <c r="E125" s="193"/>
      <c r="F125" s="193"/>
      <c r="G125" s="193"/>
      <c r="H125" s="193"/>
      <c r="I125" s="193"/>
      <c r="J125" s="193"/>
      <c r="K125" s="193"/>
      <c r="L125" s="193"/>
      <c r="M125" s="193"/>
    </row>
    <row r="126" spans="3:13" x14ac:dyDescent="0.3">
      <c r="C126" s="194"/>
      <c r="D126" s="17"/>
      <c r="E126" s="193"/>
      <c r="F126" s="193"/>
      <c r="G126" s="193"/>
      <c r="H126" s="193"/>
      <c r="I126" s="193"/>
      <c r="J126" s="193"/>
      <c r="K126" s="193"/>
      <c r="L126" s="193"/>
      <c r="M126" s="193"/>
    </row>
    <row r="127" spans="3:13" x14ac:dyDescent="0.3">
      <c r="C127" s="194"/>
      <c r="D127" s="17"/>
      <c r="E127" s="193"/>
      <c r="F127" s="193"/>
      <c r="G127" s="193"/>
      <c r="H127" s="193"/>
      <c r="I127" s="193"/>
      <c r="J127" s="193"/>
      <c r="K127" s="193"/>
      <c r="L127" s="193"/>
      <c r="M127" s="193"/>
    </row>
    <row r="128" spans="3:13" x14ac:dyDescent="0.3">
      <c r="C128" s="194"/>
      <c r="D128" s="17"/>
      <c r="E128" s="193"/>
      <c r="F128" s="193"/>
      <c r="G128" s="193"/>
      <c r="H128" s="193"/>
      <c r="I128" s="193"/>
      <c r="J128" s="193"/>
      <c r="K128" s="193"/>
      <c r="L128" s="193"/>
      <c r="M128" s="193"/>
    </row>
    <row r="129" spans="3:13" x14ac:dyDescent="0.3">
      <c r="C129" s="194"/>
      <c r="D129" s="17"/>
      <c r="E129" s="193"/>
      <c r="F129" s="193"/>
      <c r="G129" s="193"/>
      <c r="H129" s="193"/>
      <c r="I129" s="193"/>
      <c r="J129" s="193"/>
      <c r="K129" s="193"/>
      <c r="L129" s="193"/>
      <c r="M129" s="193"/>
    </row>
    <row r="130" spans="3:13" x14ac:dyDescent="0.3">
      <c r="C130" s="194"/>
      <c r="D130" s="17"/>
      <c r="E130" s="193"/>
      <c r="F130" s="193"/>
      <c r="G130" s="193"/>
      <c r="H130" s="193"/>
      <c r="I130" s="193"/>
      <c r="J130" s="193"/>
      <c r="K130" s="193"/>
      <c r="L130" s="193"/>
      <c r="M130" s="193"/>
    </row>
    <row r="131" spans="3:13" x14ac:dyDescent="0.3">
      <c r="C131" s="194"/>
      <c r="D131" s="17"/>
      <c r="E131" s="193"/>
      <c r="F131" s="193"/>
      <c r="G131" s="193"/>
      <c r="H131" s="193"/>
      <c r="I131" s="193"/>
      <c r="J131" s="193"/>
      <c r="K131" s="193"/>
      <c r="L131" s="193"/>
      <c r="M131" s="193"/>
    </row>
    <row r="132" spans="3:13" x14ac:dyDescent="0.3">
      <c r="C132" s="194"/>
      <c r="D132" s="17"/>
      <c r="E132" s="193"/>
      <c r="F132" s="193"/>
      <c r="G132" s="193"/>
      <c r="H132" s="193"/>
      <c r="I132" s="193"/>
      <c r="J132" s="193"/>
      <c r="K132" s="193"/>
      <c r="L132" s="193"/>
      <c r="M132" s="193"/>
    </row>
    <row r="133" spans="3:13" x14ac:dyDescent="0.3">
      <c r="C133" s="194"/>
      <c r="D133" s="17"/>
      <c r="E133" s="193"/>
      <c r="F133" s="193"/>
      <c r="G133" s="193"/>
      <c r="H133" s="193"/>
      <c r="I133" s="193"/>
      <c r="J133" s="193"/>
      <c r="K133" s="193"/>
      <c r="L133" s="193"/>
      <c r="M133" s="193"/>
    </row>
    <row r="134" spans="3:13" x14ac:dyDescent="0.3">
      <c r="C134" s="194"/>
      <c r="D134" s="17"/>
      <c r="E134" s="193"/>
      <c r="F134" s="193"/>
      <c r="G134" s="193"/>
      <c r="H134" s="193"/>
      <c r="I134" s="193"/>
      <c r="J134" s="193"/>
      <c r="K134" s="193"/>
      <c r="L134" s="193"/>
      <c r="M134" s="193"/>
    </row>
    <row r="135" spans="3:13" x14ac:dyDescent="0.3">
      <c r="C135" s="194"/>
      <c r="D135" s="17"/>
      <c r="E135" s="193"/>
      <c r="F135" s="193"/>
      <c r="G135" s="193"/>
      <c r="H135" s="193"/>
      <c r="I135" s="193"/>
      <c r="J135" s="193"/>
      <c r="K135" s="193"/>
      <c r="L135" s="193"/>
      <c r="M135" s="193"/>
    </row>
    <row r="136" spans="3:13" x14ac:dyDescent="0.3">
      <c r="C136" s="194"/>
      <c r="D136" s="17"/>
      <c r="E136" s="193"/>
      <c r="F136" s="193"/>
      <c r="G136" s="193"/>
      <c r="H136" s="193"/>
      <c r="I136" s="193"/>
      <c r="J136" s="193"/>
      <c r="K136" s="193"/>
      <c r="L136" s="193"/>
      <c r="M136" s="193"/>
    </row>
    <row r="137" spans="3:13" x14ac:dyDescent="0.3">
      <c r="C137" s="194"/>
      <c r="D137" s="17"/>
      <c r="E137" s="193"/>
      <c r="F137" s="193"/>
      <c r="G137" s="193"/>
      <c r="H137" s="193"/>
      <c r="I137" s="193"/>
      <c r="J137" s="193"/>
      <c r="K137" s="193"/>
      <c r="L137" s="193"/>
      <c r="M137" s="193"/>
    </row>
  </sheetData>
  <mergeCells count="2">
    <mergeCell ref="C3:F3"/>
    <mergeCell ref="G10:M10"/>
  </mergeCells>
  <printOptions gridLines="1"/>
  <pageMargins left="0.78749999999999998" right="0" top="0.39374999999999999" bottom="0.9840277777777779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Титульный лист</vt:lpstr>
      <vt:lpstr>План учебного процесса</vt:lpstr>
      <vt:lpstr>КУП</vt:lpstr>
      <vt:lpstr>Перечень кабинетов</vt:lpstr>
      <vt:lpstr>'Перечень кабинетов'!Область_печати</vt:lpstr>
      <vt:lpstr>'План учебного процесса'!Область_печати</vt:lpstr>
      <vt:lpstr>'Титульный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Папа</dc:creator>
  <dc:description/>
  <cp:lastModifiedBy>Metodkab-203</cp:lastModifiedBy>
  <cp:revision>11</cp:revision>
  <cp:lastPrinted>2025-11-14T05:01:20Z</cp:lastPrinted>
  <dcterms:created xsi:type="dcterms:W3CDTF">2011-05-31T12:41:24Z</dcterms:created>
  <dcterms:modified xsi:type="dcterms:W3CDTF">2026-07-03T09:05:05Z</dcterms:modified>
  <dc:language>en-US</dc:language>
</cp:coreProperties>
</file>